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8835" activeTab="0"/>
  </bookViews>
  <sheets>
    <sheet name="angular overlap calculations" sheetId="1" r:id="rId1"/>
    <sheet name="the ligand positions" sheetId="2" r:id="rId2"/>
    <sheet name="substituted oct. complexes" sheetId="3" r:id="rId3"/>
  </sheets>
  <definedNames/>
  <calcPr fullCalcOnLoad="1"/>
</workbook>
</file>

<file path=xl/sharedStrings.xml><?xml version="1.0" encoding="utf-8"?>
<sst xmlns="http://schemas.openxmlformats.org/spreadsheetml/2006/main" count="168" uniqueCount="72">
  <si>
    <t>Angular Overlap Model for Calculation of d-orbital Energies</t>
  </si>
  <si>
    <r>
      <t>to calculate the orbital energies in terms of e</t>
    </r>
    <r>
      <rPr>
        <sz val="12"/>
        <rFont val="Symbol"/>
        <family val="1"/>
      </rPr>
      <t>s</t>
    </r>
    <r>
      <rPr>
        <sz val="12"/>
        <rFont val="Comic Sans MS"/>
        <family val="4"/>
      </rPr>
      <t xml:space="preserve"> and e</t>
    </r>
    <r>
      <rPr>
        <sz val="12"/>
        <rFont val="Symbol"/>
        <family val="1"/>
      </rPr>
      <t>p</t>
    </r>
    <r>
      <rPr>
        <sz val="12"/>
        <rFont val="Comic Sans MS"/>
        <family val="4"/>
      </rPr>
      <t>.</t>
    </r>
  </si>
  <si>
    <t xml:space="preserve">Vary the energy parameters using the sliders to see an energy </t>
  </si>
  <si>
    <t>level diagram.</t>
  </si>
  <si>
    <t>(the ligand positions are described on page 337 and 339 in the text and on the next page of this worksheet)</t>
  </si>
  <si>
    <t>(copyright by William F. Coleman - 1998)</t>
  </si>
  <si>
    <t>Sigma Interactions</t>
  </si>
  <si>
    <t>Sigma Energy Contribution</t>
  </si>
  <si>
    <t>Pi Interactions</t>
  </si>
  <si>
    <t>Pi Energy Contribution</t>
  </si>
  <si>
    <t>number of ligands in position</t>
  </si>
  <si>
    <t xml:space="preserve">position </t>
  </si>
  <si>
    <t>(0 or 1 only)</t>
  </si>
  <si>
    <t>position</t>
  </si>
  <si>
    <t>z^2</t>
  </si>
  <si>
    <t>x^2-y^2</t>
  </si>
  <si>
    <t>xy</t>
  </si>
  <si>
    <t>xz</t>
  </si>
  <si>
    <t>yz</t>
  </si>
  <si>
    <t>orbital</t>
  </si>
  <si>
    <t>sigma energy</t>
  </si>
  <si>
    <t>pi energy</t>
  </si>
  <si>
    <t>energy</t>
  </si>
  <si>
    <r>
      <t>z</t>
    </r>
    <r>
      <rPr>
        <vertAlign val="superscript"/>
        <sz val="10"/>
        <rFont val="Comic Sans MS"/>
        <family val="4"/>
      </rPr>
      <t>2</t>
    </r>
  </si>
  <si>
    <r>
      <t>e</t>
    </r>
    <r>
      <rPr>
        <sz val="10"/>
        <rFont val="Symbol"/>
        <family val="1"/>
      </rPr>
      <t>s</t>
    </r>
  </si>
  <si>
    <r>
      <t>e</t>
    </r>
    <r>
      <rPr>
        <sz val="10"/>
        <rFont val="Symbol"/>
        <family val="1"/>
      </rPr>
      <t>p</t>
    </r>
  </si>
  <si>
    <r>
      <t>x</t>
    </r>
    <r>
      <rPr>
        <vertAlign val="superscript"/>
        <sz val="10"/>
        <rFont val="Comic Sans MS"/>
        <family val="4"/>
      </rPr>
      <t>2</t>
    </r>
    <r>
      <rPr>
        <sz val="10"/>
        <rFont val="Comic Sans MS"/>
        <family val="0"/>
      </rPr>
      <t>-y</t>
    </r>
    <r>
      <rPr>
        <vertAlign val="superscript"/>
        <sz val="10"/>
        <rFont val="Comic Sans MS"/>
        <family val="4"/>
      </rPr>
      <t>2</t>
    </r>
  </si>
  <si>
    <t>Explanation of ligand positions</t>
  </si>
  <si>
    <t>on +z axis</t>
  </si>
  <si>
    <t>on +x axis</t>
  </si>
  <si>
    <t>on +y axis</t>
  </si>
  <si>
    <t>on -x axis</t>
  </si>
  <si>
    <t>on -y axis</t>
  </si>
  <si>
    <t>on -z axis</t>
  </si>
  <si>
    <t>in tetrahedron in +x,+y,+z quadrant</t>
  </si>
  <si>
    <t>in tetrahedron in -x,-y,+z quadrant</t>
  </si>
  <si>
    <t>in tetrahedron in -x,+y,-z quadrant</t>
  </si>
  <si>
    <t>in tetrahedron in +x,-y,-z quadrant</t>
  </si>
  <si>
    <t>in x, y plane 120 degrees clockwise from +x</t>
  </si>
  <si>
    <t>in x, y plane 120 degrees counter clockwise from +x</t>
  </si>
  <si>
    <t>1-6 describe an octahedral complex</t>
  </si>
  <si>
    <t>1 and 6 describe a linear complex</t>
  </si>
  <si>
    <t>2-5 describe a square planar complex</t>
  </si>
  <si>
    <t>7-10 describe a tetrahedral complex</t>
  </si>
  <si>
    <t>2, 11 and 12 describe a trigonal planar complex</t>
  </si>
  <si>
    <t>1, 2, 6, 11 and 12 describe a trigonal bipyramidal complex</t>
  </si>
  <si>
    <t>Enter the number of ligands of type A or B in each position (only for octahedral</t>
  </si>
  <si>
    <t>and geometries derived from octahedral such as square planar).  Use the sliders below</t>
  </si>
  <si>
    <t>the energy level diagram to vary the angular overlap parameters.</t>
  </si>
  <si>
    <t>ligand A interactions</t>
  </si>
  <si>
    <t>ligand A energies</t>
  </si>
  <si>
    <t>ligand B energies</t>
  </si>
  <si>
    <t>pi interactions</t>
  </si>
  <si>
    <t>number of A's</t>
  </si>
  <si>
    <t>number of B's</t>
  </si>
  <si>
    <t>z2</t>
  </si>
  <si>
    <r>
      <t>e</t>
    </r>
    <r>
      <rPr>
        <sz val="10"/>
        <rFont val="Symbol"/>
        <family val="1"/>
      </rPr>
      <t>s</t>
    </r>
    <r>
      <rPr>
        <sz val="10"/>
        <rFont val="Comic Sans MS"/>
        <family val="0"/>
      </rPr>
      <t>A</t>
    </r>
  </si>
  <si>
    <r>
      <t>e</t>
    </r>
    <r>
      <rPr>
        <sz val="10"/>
        <rFont val="Symbol"/>
        <family val="1"/>
      </rPr>
      <t>sB</t>
    </r>
  </si>
  <si>
    <r>
      <t>e</t>
    </r>
    <r>
      <rPr>
        <sz val="10"/>
        <rFont val="Symbol"/>
        <family val="1"/>
      </rPr>
      <t>p</t>
    </r>
    <r>
      <rPr>
        <sz val="10"/>
        <rFont val="Comic Sans MS"/>
        <family val="0"/>
      </rPr>
      <t>A</t>
    </r>
  </si>
  <si>
    <r>
      <t>e</t>
    </r>
    <r>
      <rPr>
        <sz val="10"/>
        <rFont val="Symbol"/>
        <family val="1"/>
      </rPr>
      <t>pB</t>
    </r>
  </si>
  <si>
    <t>x2-y2</t>
  </si>
  <si>
    <r>
      <t>e</t>
    </r>
    <r>
      <rPr>
        <sz val="10"/>
        <rFont val="Symbol"/>
        <family val="1"/>
      </rPr>
      <t>s</t>
    </r>
    <r>
      <rPr>
        <sz val="10"/>
        <rFont val="Comic Sans MS"/>
        <family val="0"/>
      </rPr>
      <t>A (cm-1)</t>
    </r>
  </si>
  <si>
    <r>
      <t>e</t>
    </r>
    <r>
      <rPr>
        <sz val="10"/>
        <rFont val="Symbol"/>
        <family val="1"/>
      </rPr>
      <t>s</t>
    </r>
    <r>
      <rPr>
        <sz val="10"/>
        <rFont val="Comic Sans MS"/>
        <family val="0"/>
      </rPr>
      <t>B (cm-1)</t>
    </r>
  </si>
  <si>
    <r>
      <t>e</t>
    </r>
    <r>
      <rPr>
        <sz val="10"/>
        <rFont val="Symbol"/>
        <family val="1"/>
      </rPr>
      <t>p</t>
    </r>
    <r>
      <rPr>
        <sz val="10"/>
        <rFont val="Comic Sans MS"/>
        <family val="0"/>
      </rPr>
      <t>A (cm-1)</t>
    </r>
  </si>
  <si>
    <r>
      <t>e</t>
    </r>
    <r>
      <rPr>
        <sz val="10"/>
        <rFont val="Symbol"/>
        <family val="1"/>
      </rPr>
      <t>p</t>
    </r>
    <r>
      <rPr>
        <sz val="10"/>
        <rFont val="Comic Sans MS"/>
        <family val="0"/>
      </rPr>
      <t>B (cm-1)</t>
    </r>
  </si>
  <si>
    <r>
      <t>numerical energy (cm</t>
    </r>
    <r>
      <rPr>
        <vertAlign val="superscript"/>
        <sz val="10"/>
        <rFont val="Comic Sans MS"/>
        <family val="4"/>
      </rPr>
      <t>-1</t>
    </r>
    <r>
      <rPr>
        <sz val="10"/>
        <rFont val="Comic Sans MS"/>
        <family val="4"/>
      </rPr>
      <t>)</t>
    </r>
  </si>
  <si>
    <r>
      <t>e</t>
    </r>
    <r>
      <rPr>
        <sz val="10"/>
        <rFont val="Symbol"/>
        <family val="1"/>
      </rPr>
      <t>s</t>
    </r>
    <r>
      <rPr>
        <sz val="10"/>
        <rFont val="Comic Sans MS"/>
        <family val="0"/>
      </rPr>
      <t>A</t>
    </r>
  </si>
  <si>
    <r>
      <t>e</t>
    </r>
    <r>
      <rPr>
        <sz val="10"/>
        <rFont val="Symbol"/>
        <family val="1"/>
      </rPr>
      <t>p</t>
    </r>
    <r>
      <rPr>
        <sz val="10"/>
        <rFont val="Comic Sans MS"/>
        <family val="0"/>
      </rPr>
      <t>A</t>
    </r>
  </si>
  <si>
    <r>
      <t>e</t>
    </r>
    <r>
      <rPr>
        <sz val="12"/>
        <color indexed="9"/>
        <rFont val="Symbol"/>
        <family val="1"/>
      </rPr>
      <t>s</t>
    </r>
  </si>
  <si>
    <r>
      <t>cm</t>
    </r>
    <r>
      <rPr>
        <vertAlign val="superscript"/>
        <sz val="10"/>
        <color indexed="9"/>
        <rFont val="Comic Sans MS"/>
        <family val="4"/>
      </rPr>
      <t>-1</t>
    </r>
  </si>
  <si>
    <r>
      <t>e</t>
    </r>
    <r>
      <rPr>
        <sz val="12"/>
        <color indexed="9"/>
        <rFont val="Symbol"/>
        <family val="1"/>
      </rPr>
      <t>p</t>
    </r>
  </si>
  <si>
    <t>Insert the appropriate number of ligands at each position (0 or 1) in cells b12-b23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</si>
</sst>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Comic Sans MS"/>
      <family val="0"/>
    </font>
    <font>
      <sz val="10"/>
      <color indexed="9"/>
      <name val="Comic Sans MS"/>
      <family val="4"/>
    </font>
    <font>
      <sz val="12"/>
      <name val="Comic Sans MS"/>
      <family val="4"/>
    </font>
    <font>
      <vertAlign val="superscript"/>
      <sz val="10"/>
      <name val="Comic Sans MS"/>
      <family val="4"/>
    </font>
    <font>
      <sz val="10"/>
      <name val="Symbol"/>
      <family val="1"/>
    </font>
    <font>
      <sz val="8"/>
      <name val="Comic Sans MS"/>
      <family val="0"/>
    </font>
    <font>
      <b/>
      <vertAlign val="superscript"/>
      <sz val="8.75"/>
      <name val="Comic Sans MS"/>
      <family val="4"/>
    </font>
    <font>
      <sz val="12"/>
      <name val="Symbol"/>
      <family val="1"/>
    </font>
    <font>
      <b/>
      <sz val="8.75"/>
      <name val="Comic Sans MS"/>
      <family val="0"/>
    </font>
    <font>
      <sz val="12"/>
      <color indexed="9"/>
      <name val="Comic Sans MS"/>
      <family val="4"/>
    </font>
    <font>
      <sz val="10"/>
      <color indexed="8"/>
      <name val="Comic Sans MS"/>
      <family val="0"/>
    </font>
    <font>
      <b/>
      <sz val="8"/>
      <name val="Comic Sans MS"/>
      <family val="0"/>
    </font>
    <font>
      <sz val="12"/>
      <color indexed="9"/>
      <name val="Symbol"/>
      <family val="1"/>
    </font>
    <font>
      <vertAlign val="superscript"/>
      <sz val="10"/>
      <color indexed="9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3275"/>
          <c:w val="0.868"/>
          <c:h val="0.93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'angular overlap calculations'!$A$27:$A$31</c:f>
              <c:strCache/>
            </c:strRef>
          </c:cat>
          <c:val>
            <c:numRef>
              <c:f>'angular overlap calculations'!$F$27:$F$31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/>
          <c:downBars/>
        </c:upDownBars>
        <c:axId val="45397217"/>
        <c:axId val="5921770"/>
      </c:line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21770"/>
        <c:crosses val="max"/>
        <c:auto val="0"/>
        <c:lblOffset val="100"/>
        <c:noMultiLvlLbl val="0"/>
      </c:cat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Comic Sans MS"/>
                    <a:ea typeface="Comic Sans MS"/>
                    <a:cs typeface="Comic Sans MS"/>
                  </a:rPr>
                  <a:t>energy (cm</a:t>
                </a:r>
                <a:r>
                  <a:rPr lang="en-US" cap="none" sz="875" b="1" i="0" u="none" baseline="30000">
                    <a:latin typeface="Comic Sans MS"/>
                    <a:ea typeface="Comic Sans MS"/>
                    <a:cs typeface="Comic Sans MS"/>
                  </a:rPr>
                  <a:t>-1</a:t>
                </a:r>
                <a:r>
                  <a:rPr lang="en-US" cap="none" sz="875" b="1" i="0" u="none" baseline="0">
                    <a:latin typeface="Comic Sans MS"/>
                    <a:ea typeface="Comic Sans MS"/>
                    <a:cs typeface="Comic Sans MS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397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03675"/>
          <c:w val="0.86775"/>
          <c:h val="0.926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'substituted oct. complexes'!$C$19:$C$23</c:f>
              <c:strCache/>
            </c:strRef>
          </c:cat>
          <c:val>
            <c:numRef>
              <c:f>'substituted oct. complexes'!$B$31:$B$35</c:f>
              <c:numCache/>
            </c:numRef>
          </c:val>
          <c:smooth val="0"/>
        </c:ser>
        <c:axId val="53295931"/>
        <c:axId val="9901332"/>
      </c:lineChart>
      <c:catAx>
        <c:axId val="53295931"/>
        <c:scaling>
          <c:orientation val="minMax"/>
        </c:scaling>
        <c:axPos val="b"/>
        <c:delete val="1"/>
        <c:majorTickMark val="out"/>
        <c:minorTickMark val="none"/>
        <c:tickLblPos val="nextTo"/>
        <c:crossAx val="9901332"/>
        <c:crosses val="max"/>
        <c:auto val="0"/>
        <c:lblOffset val="100"/>
        <c:noMultiLvlLbl val="0"/>
      </c:catAx>
      <c:valAx>
        <c:axId val="990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mic Sans MS"/>
                    <a:ea typeface="Comic Sans MS"/>
                    <a:cs typeface="Comic Sans MS"/>
                  </a:rPr>
                  <a:t>energy (cm-1)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5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104775</xdr:rowOff>
    </xdr:from>
    <xdr:to>
      <xdr:col>10</xdr:col>
      <xdr:colOff>333375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2762250" y="19145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</xdr:row>
      <xdr:rowOff>76200</xdr:rowOff>
    </xdr:from>
    <xdr:to>
      <xdr:col>7</xdr:col>
      <xdr:colOff>390525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4505325" y="457200"/>
          <a:ext cx="685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390525</xdr:colOff>
      <xdr:row>6</xdr:row>
      <xdr:rowOff>0</xdr:rowOff>
    </xdr:from>
    <xdr:to>
      <xdr:col>7</xdr:col>
      <xdr:colOff>390525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505325" y="11430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390525</xdr:colOff>
      <xdr:row>1</xdr:row>
      <xdr:rowOff>180975</xdr:rowOff>
    </xdr:from>
    <xdr:to>
      <xdr:col>6</xdr:col>
      <xdr:colOff>390525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4505325" y="371475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390525</xdr:colOff>
      <xdr:row>6</xdr:row>
      <xdr:rowOff>0</xdr:rowOff>
    </xdr:from>
    <xdr:to>
      <xdr:col>6</xdr:col>
      <xdr:colOff>390525</xdr:colOff>
      <xdr:row>9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3819525" y="1143000"/>
          <a:ext cx="685800" cy="6858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390525</xdr:colOff>
      <xdr:row>6</xdr:row>
      <xdr:rowOff>0</xdr:rowOff>
    </xdr:from>
    <xdr:to>
      <xdr:col>6</xdr:col>
      <xdr:colOff>390525</xdr:colOff>
      <xdr:row>10</xdr:row>
      <xdr:rowOff>9525</xdr:rowOff>
    </xdr:to>
    <xdr:sp>
      <xdr:nvSpPr>
        <xdr:cNvPr id="5" name="Line 6"/>
        <xdr:cNvSpPr>
          <a:spLocks/>
        </xdr:cNvSpPr>
      </xdr:nvSpPr>
      <xdr:spPr>
        <a:xfrm>
          <a:off x="4505325" y="1143000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390525</xdr:colOff>
      <xdr:row>6</xdr:row>
      <xdr:rowOff>0</xdr:rowOff>
    </xdr:from>
    <xdr:to>
      <xdr:col>6</xdr:col>
      <xdr:colOff>390525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3819525" y="11430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oneCellAnchor>
    <xdr:from>
      <xdr:col>7</xdr:col>
      <xdr:colOff>361950</xdr:colOff>
      <xdr:row>6</xdr:row>
      <xdr:rowOff>57150</xdr:rowOff>
    </xdr:from>
    <xdr:ext cx="152400" cy="228600"/>
    <xdr:sp>
      <xdr:nvSpPr>
        <xdr:cNvPr id="7" name="Text 8"/>
        <xdr:cNvSpPr txBox="1">
          <a:spLocks noChangeArrowheads="1"/>
        </xdr:cNvSpPr>
      </xdr:nvSpPr>
      <xdr:spPr>
        <a:xfrm>
          <a:off x="5162550" y="1200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x</a:t>
          </a:r>
        </a:p>
      </xdr:txBody>
    </xdr:sp>
    <xdr:clientData/>
  </xdr:oneCellAnchor>
  <xdr:oneCellAnchor>
    <xdr:from>
      <xdr:col>7</xdr:col>
      <xdr:colOff>361950</xdr:colOff>
      <xdr:row>3</xdr:row>
      <xdr:rowOff>57150</xdr:rowOff>
    </xdr:from>
    <xdr:ext cx="142875" cy="228600"/>
    <xdr:sp>
      <xdr:nvSpPr>
        <xdr:cNvPr id="8" name="Text 9"/>
        <xdr:cNvSpPr txBox="1">
          <a:spLocks noChangeArrowheads="1"/>
        </xdr:cNvSpPr>
      </xdr:nvSpPr>
      <xdr:spPr>
        <a:xfrm>
          <a:off x="5162550" y="62865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y</a:t>
          </a:r>
        </a:p>
      </xdr:txBody>
    </xdr:sp>
    <xdr:clientData/>
  </xdr:oneCellAnchor>
  <xdr:twoCellAnchor>
    <xdr:from>
      <xdr:col>6</xdr:col>
      <xdr:colOff>361950</xdr:colOff>
      <xdr:row>2</xdr:row>
      <xdr:rowOff>47625</xdr:rowOff>
    </xdr:from>
    <xdr:to>
      <xdr:col>7</xdr:col>
      <xdr:colOff>390525</xdr:colOff>
      <xdr:row>3</xdr:row>
      <xdr:rowOff>85725</xdr:rowOff>
    </xdr:to>
    <xdr:sp>
      <xdr:nvSpPr>
        <xdr:cNvPr id="9" name="Text 10"/>
        <xdr:cNvSpPr txBox="1">
          <a:spLocks noChangeArrowheads="1"/>
        </xdr:cNvSpPr>
      </xdr:nvSpPr>
      <xdr:spPr>
        <a:xfrm>
          <a:off x="4476750" y="4286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  z </a:t>
          </a:r>
        </a:p>
      </xdr:txBody>
    </xdr:sp>
    <xdr:clientData/>
  </xdr:twoCellAnchor>
  <xdr:twoCellAnchor>
    <xdr:from>
      <xdr:col>7</xdr:col>
      <xdr:colOff>504825</xdr:colOff>
      <xdr:row>5</xdr:row>
      <xdr:rowOff>76200</xdr:rowOff>
    </xdr:from>
    <xdr:to>
      <xdr:col>8</xdr:col>
      <xdr:colOff>533400</xdr:colOff>
      <xdr:row>6</xdr:row>
      <xdr:rowOff>114300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5305425" y="10287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2</a:t>
          </a:r>
        </a:p>
      </xdr:txBody>
    </xdr:sp>
    <xdr:clientData/>
  </xdr:twoCellAnchor>
  <xdr:twoCellAnchor>
    <xdr:from>
      <xdr:col>7</xdr:col>
      <xdr:colOff>495300</xdr:colOff>
      <xdr:row>1</xdr:row>
      <xdr:rowOff>38100</xdr:rowOff>
    </xdr:from>
    <xdr:to>
      <xdr:col>8</xdr:col>
      <xdr:colOff>523875</xdr:colOff>
      <xdr:row>2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5295900" y="2286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3
3</a:t>
          </a:r>
        </a:p>
      </xdr:txBody>
    </xdr:sp>
    <xdr:clientData/>
  </xdr:twoCellAnchor>
  <xdr:oneCellAnchor>
    <xdr:from>
      <xdr:col>6</xdr:col>
      <xdr:colOff>428625</xdr:colOff>
      <xdr:row>0</xdr:row>
      <xdr:rowOff>114300</xdr:rowOff>
    </xdr:from>
    <xdr:ext cx="133350" cy="228600"/>
    <xdr:sp>
      <xdr:nvSpPr>
        <xdr:cNvPr id="12" name="Text 13"/>
        <xdr:cNvSpPr txBox="1">
          <a:spLocks noChangeArrowheads="1"/>
        </xdr:cNvSpPr>
      </xdr:nvSpPr>
      <xdr:spPr>
        <a:xfrm>
          <a:off x="4543425" y="114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1</a:t>
          </a:r>
        </a:p>
      </xdr:txBody>
    </xdr:sp>
    <xdr:clientData/>
  </xdr:oneCellAnchor>
  <xdr:oneCellAnchor>
    <xdr:from>
      <xdr:col>5</xdr:col>
      <xdr:colOff>123825</xdr:colOff>
      <xdr:row>4</xdr:row>
      <xdr:rowOff>180975</xdr:rowOff>
    </xdr:from>
    <xdr:ext cx="152400" cy="228600"/>
    <xdr:sp>
      <xdr:nvSpPr>
        <xdr:cNvPr id="13" name="Text 14"/>
        <xdr:cNvSpPr txBox="1">
          <a:spLocks noChangeArrowheads="1"/>
        </xdr:cNvSpPr>
      </xdr:nvSpPr>
      <xdr:spPr>
        <a:xfrm>
          <a:off x="3552825" y="942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4</a:t>
          </a:r>
        </a:p>
      </xdr:txBody>
    </xdr:sp>
    <xdr:clientData/>
  </xdr:oneCellAnchor>
  <xdr:oneCellAnchor>
    <xdr:from>
      <xdr:col>5</xdr:col>
      <xdr:colOff>114300</xdr:colOff>
      <xdr:row>10</xdr:row>
      <xdr:rowOff>9525</xdr:rowOff>
    </xdr:from>
    <xdr:ext cx="152400" cy="228600"/>
    <xdr:sp>
      <xdr:nvSpPr>
        <xdr:cNvPr id="14" name="Text 15"/>
        <xdr:cNvSpPr txBox="1">
          <a:spLocks noChangeArrowheads="1"/>
        </xdr:cNvSpPr>
      </xdr:nvSpPr>
      <xdr:spPr>
        <a:xfrm>
          <a:off x="3543300" y="19145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5</a:t>
          </a:r>
        </a:p>
      </xdr:txBody>
    </xdr:sp>
    <xdr:clientData/>
  </xdr:oneCellAnchor>
  <xdr:oneCellAnchor>
    <xdr:from>
      <xdr:col>6</xdr:col>
      <xdr:colOff>323850</xdr:colOff>
      <xdr:row>10</xdr:row>
      <xdr:rowOff>171450</xdr:rowOff>
    </xdr:from>
    <xdr:ext cx="152400" cy="228600"/>
    <xdr:sp>
      <xdr:nvSpPr>
        <xdr:cNvPr id="15" name="Text 16"/>
        <xdr:cNvSpPr txBox="1">
          <a:spLocks noChangeArrowheads="1"/>
        </xdr:cNvSpPr>
      </xdr:nvSpPr>
      <xdr:spPr>
        <a:xfrm>
          <a:off x="4438650" y="2076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6</a:t>
          </a:r>
        </a:p>
      </xdr:txBody>
    </xdr:sp>
    <xdr:clientData/>
  </xdr:oneCellAnchor>
  <xdr:twoCellAnchor>
    <xdr:from>
      <xdr:col>9</xdr:col>
      <xdr:colOff>390525</xdr:colOff>
      <xdr:row>3</xdr:row>
      <xdr:rowOff>0</xdr:rowOff>
    </xdr:from>
    <xdr:to>
      <xdr:col>11</xdr:col>
      <xdr:colOff>390525</xdr:colOff>
      <xdr:row>10</xdr:row>
      <xdr:rowOff>38100</xdr:rowOff>
    </xdr:to>
    <xdr:sp>
      <xdr:nvSpPr>
        <xdr:cNvPr id="16" name="Drawing 17"/>
        <xdr:cNvSpPr>
          <a:spLocks/>
        </xdr:cNvSpPr>
      </xdr:nvSpPr>
      <xdr:spPr>
        <a:xfrm>
          <a:off x="6562725" y="571500"/>
          <a:ext cx="1371600" cy="1371600"/>
        </a:xfrm>
        <a:custGeom>
          <a:pathLst>
            <a:path h="16384" w="16384">
              <a:moveTo>
                <a:pt x="4089" y="0"/>
              </a:moveTo>
              <a:lnTo>
                <a:pt x="0" y="4089"/>
              </a:lnTo>
              <a:lnTo>
                <a:pt x="0" y="16384"/>
              </a:lnTo>
              <a:lnTo>
                <a:pt x="12295" y="16384"/>
              </a:lnTo>
              <a:lnTo>
                <a:pt x="16384" y="12295"/>
              </a:lnTo>
              <a:lnTo>
                <a:pt x="16384" y="0"/>
              </a:lnTo>
              <a:lnTo>
                <a:pt x="4089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10</xdr:col>
      <xdr:colOff>66675</xdr:colOff>
      <xdr:row>8</xdr:row>
      <xdr:rowOff>0</xdr:rowOff>
    </xdr:from>
    <xdr:to>
      <xdr:col>10</xdr:col>
      <xdr:colOff>190500</xdr:colOff>
      <xdr:row>8</xdr:row>
      <xdr:rowOff>114300</xdr:rowOff>
    </xdr:to>
    <xdr:sp>
      <xdr:nvSpPr>
        <xdr:cNvPr id="17" name="Oval 18"/>
        <xdr:cNvSpPr>
          <a:spLocks/>
        </xdr:cNvSpPr>
      </xdr:nvSpPr>
      <xdr:spPr>
        <a:xfrm>
          <a:off x="6924675" y="15240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9</xdr:col>
      <xdr:colOff>314325</xdr:colOff>
      <xdr:row>4</xdr:row>
      <xdr:rowOff>95250</xdr:rowOff>
    </xdr:from>
    <xdr:to>
      <xdr:col>9</xdr:col>
      <xdr:colOff>438150</xdr:colOff>
      <xdr:row>5</xdr:row>
      <xdr:rowOff>47625</xdr:rowOff>
    </xdr:to>
    <xdr:sp>
      <xdr:nvSpPr>
        <xdr:cNvPr id="18" name="Oval 19"/>
        <xdr:cNvSpPr>
          <a:spLocks/>
        </xdr:cNvSpPr>
      </xdr:nvSpPr>
      <xdr:spPr>
        <a:xfrm>
          <a:off x="6486525" y="857250"/>
          <a:ext cx="12382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10</xdr:col>
      <xdr:colOff>657225</xdr:colOff>
      <xdr:row>9</xdr:row>
      <xdr:rowOff>171450</xdr:rowOff>
    </xdr:from>
    <xdr:to>
      <xdr:col>11</xdr:col>
      <xdr:colOff>95250</xdr:colOff>
      <xdr:row>10</xdr:row>
      <xdr:rowOff>95250</xdr:rowOff>
    </xdr:to>
    <xdr:sp>
      <xdr:nvSpPr>
        <xdr:cNvPr id="19" name="Oval 20"/>
        <xdr:cNvSpPr>
          <a:spLocks/>
        </xdr:cNvSpPr>
      </xdr:nvSpPr>
      <xdr:spPr>
        <a:xfrm>
          <a:off x="7515225" y="188595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11</xdr:col>
      <xdr:colOff>314325</xdr:colOff>
      <xdr:row>2</xdr:row>
      <xdr:rowOff>133350</xdr:rowOff>
    </xdr:from>
    <xdr:to>
      <xdr:col>11</xdr:col>
      <xdr:colOff>438150</xdr:colOff>
      <xdr:row>3</xdr:row>
      <xdr:rowOff>57150</xdr:rowOff>
    </xdr:to>
    <xdr:sp>
      <xdr:nvSpPr>
        <xdr:cNvPr id="20" name="Oval 21"/>
        <xdr:cNvSpPr>
          <a:spLocks/>
        </xdr:cNvSpPr>
      </xdr:nvSpPr>
      <xdr:spPr>
        <a:xfrm>
          <a:off x="7858125" y="51435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oneCellAnchor>
    <xdr:from>
      <xdr:col>11</xdr:col>
      <xdr:colOff>466725</xdr:colOff>
      <xdr:row>2</xdr:row>
      <xdr:rowOff>19050</xdr:rowOff>
    </xdr:from>
    <xdr:ext cx="152400" cy="228600"/>
    <xdr:sp>
      <xdr:nvSpPr>
        <xdr:cNvPr id="21" name="Text 22"/>
        <xdr:cNvSpPr txBox="1">
          <a:spLocks noChangeArrowheads="1"/>
        </xdr:cNvSpPr>
      </xdr:nvSpPr>
      <xdr:spPr>
        <a:xfrm>
          <a:off x="8010525" y="4000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7</a:t>
          </a:r>
        </a:p>
      </xdr:txBody>
    </xdr:sp>
    <xdr:clientData/>
  </xdr:oneCellAnchor>
  <xdr:oneCellAnchor>
    <xdr:from>
      <xdr:col>9</xdr:col>
      <xdr:colOff>171450</xdr:colOff>
      <xdr:row>3</xdr:row>
      <xdr:rowOff>142875</xdr:rowOff>
    </xdr:from>
    <xdr:ext cx="152400" cy="228600"/>
    <xdr:sp>
      <xdr:nvSpPr>
        <xdr:cNvPr id="22" name="Text 23"/>
        <xdr:cNvSpPr txBox="1">
          <a:spLocks noChangeArrowheads="1"/>
        </xdr:cNvSpPr>
      </xdr:nvSpPr>
      <xdr:spPr>
        <a:xfrm>
          <a:off x="6343650" y="714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8</a:t>
          </a:r>
        </a:p>
      </xdr:txBody>
    </xdr:sp>
    <xdr:clientData/>
  </xdr:oneCellAnchor>
  <xdr:oneCellAnchor>
    <xdr:from>
      <xdr:col>10</xdr:col>
      <xdr:colOff>66675</xdr:colOff>
      <xdr:row>6</xdr:row>
      <xdr:rowOff>142875</xdr:rowOff>
    </xdr:from>
    <xdr:ext cx="152400" cy="228600"/>
    <xdr:sp>
      <xdr:nvSpPr>
        <xdr:cNvPr id="23" name="Text 24"/>
        <xdr:cNvSpPr txBox="1">
          <a:spLocks noChangeArrowheads="1"/>
        </xdr:cNvSpPr>
      </xdr:nvSpPr>
      <xdr:spPr>
        <a:xfrm>
          <a:off x="6924675" y="12858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9</a:t>
          </a:r>
        </a:p>
      </xdr:txBody>
    </xdr:sp>
    <xdr:clientData/>
  </xdr:oneCellAnchor>
  <xdr:oneCellAnchor>
    <xdr:from>
      <xdr:col>11</xdr:col>
      <xdr:colOff>104775</xdr:colOff>
      <xdr:row>10</xdr:row>
      <xdr:rowOff>38100</xdr:rowOff>
    </xdr:from>
    <xdr:ext cx="209550" cy="228600"/>
    <xdr:sp>
      <xdr:nvSpPr>
        <xdr:cNvPr id="24" name="Text 25"/>
        <xdr:cNvSpPr txBox="1">
          <a:spLocks noChangeArrowheads="1"/>
        </xdr:cNvSpPr>
      </xdr:nvSpPr>
      <xdr:spPr>
        <a:xfrm>
          <a:off x="7648575" y="194310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10</a:t>
          </a:r>
        </a:p>
      </xdr:txBody>
    </xdr:sp>
    <xdr:clientData/>
  </xdr:oneCellAnchor>
  <xdr:twoCellAnchor>
    <xdr:from>
      <xdr:col>7</xdr:col>
      <xdr:colOff>390525</xdr:colOff>
      <xdr:row>15</xdr:row>
      <xdr:rowOff>0</xdr:rowOff>
    </xdr:from>
    <xdr:to>
      <xdr:col>9</xdr:col>
      <xdr:colOff>390525</xdr:colOff>
      <xdr:row>22</xdr:row>
      <xdr:rowOff>180975</xdr:rowOff>
    </xdr:to>
    <xdr:grpSp>
      <xdr:nvGrpSpPr>
        <xdr:cNvPr id="25" name="Group 26"/>
        <xdr:cNvGrpSpPr>
          <a:grpSpLocks/>
        </xdr:cNvGrpSpPr>
      </xdr:nvGrpSpPr>
      <xdr:grpSpPr>
        <a:xfrm>
          <a:off x="5191125" y="2857500"/>
          <a:ext cx="1371600" cy="1514475"/>
          <a:chOff x="-4245" y="-41842"/>
          <a:chExt cx="20016" cy="159"/>
        </a:xfrm>
        <a:solidFill>
          <a:srgbClr val="FFFFFF"/>
        </a:solidFill>
      </xdr:grpSpPr>
      <xdr:sp>
        <xdr:nvSpPr>
          <xdr:cNvPr id="26" name="Line 27"/>
          <xdr:cNvSpPr>
            <a:spLocks/>
          </xdr:cNvSpPr>
        </xdr:nvSpPr>
        <xdr:spPr>
          <a:xfrm flipV="1">
            <a:off x="5763" y="-41833"/>
            <a:ext cx="10008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5763" y="-41761"/>
            <a:ext cx="100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V="1">
            <a:off x="5763" y="-41842"/>
            <a:ext cx="0" cy="8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-4245" y="-41761"/>
            <a:ext cx="10008" cy="72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5763" y="-41761"/>
            <a:ext cx="0" cy="7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 flipH="1">
            <a:off x="-4245" y="-41761"/>
            <a:ext cx="100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7</xdr:col>
      <xdr:colOff>390525</xdr:colOff>
      <xdr:row>19</xdr:row>
      <xdr:rowOff>9525</xdr:rowOff>
    </xdr:from>
    <xdr:to>
      <xdr:col>8</xdr:col>
      <xdr:colOff>390525</xdr:colOff>
      <xdr:row>21</xdr:row>
      <xdr:rowOff>28575</xdr:rowOff>
    </xdr:to>
    <xdr:sp>
      <xdr:nvSpPr>
        <xdr:cNvPr id="32" name="Line 33"/>
        <xdr:cNvSpPr>
          <a:spLocks/>
        </xdr:cNvSpPr>
      </xdr:nvSpPr>
      <xdr:spPr>
        <a:xfrm flipH="1">
          <a:off x="5191125" y="3629025"/>
          <a:ext cx="685800" cy="4000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8</xdr:col>
      <xdr:colOff>180975</xdr:colOff>
      <xdr:row>15</xdr:row>
      <xdr:rowOff>0</xdr:rowOff>
    </xdr:from>
    <xdr:to>
      <xdr:col>8</xdr:col>
      <xdr:colOff>390525</xdr:colOff>
      <xdr:row>19</xdr:row>
      <xdr:rowOff>9525</xdr:rowOff>
    </xdr:to>
    <xdr:sp>
      <xdr:nvSpPr>
        <xdr:cNvPr id="33" name="Line 34"/>
        <xdr:cNvSpPr>
          <a:spLocks/>
        </xdr:cNvSpPr>
      </xdr:nvSpPr>
      <xdr:spPr>
        <a:xfrm flipH="1" flipV="1">
          <a:off x="5667375" y="2857500"/>
          <a:ext cx="20955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9</xdr:col>
      <xdr:colOff>342900</xdr:colOff>
      <xdr:row>18</xdr:row>
      <xdr:rowOff>142875</xdr:rowOff>
    </xdr:from>
    <xdr:to>
      <xdr:col>9</xdr:col>
      <xdr:colOff>466725</xdr:colOff>
      <xdr:row>19</xdr:row>
      <xdr:rowOff>66675</xdr:rowOff>
    </xdr:to>
    <xdr:sp>
      <xdr:nvSpPr>
        <xdr:cNvPr id="34" name="Oval 35"/>
        <xdr:cNvSpPr>
          <a:spLocks/>
        </xdr:cNvSpPr>
      </xdr:nvSpPr>
      <xdr:spPr>
        <a:xfrm>
          <a:off x="6515100" y="3571875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323850</xdr:colOff>
      <xdr:row>1</xdr:row>
      <xdr:rowOff>95250</xdr:rowOff>
    </xdr:from>
    <xdr:to>
      <xdr:col>6</xdr:col>
      <xdr:colOff>447675</xdr:colOff>
      <xdr:row>2</xdr:row>
      <xdr:rowOff>19050</xdr:rowOff>
    </xdr:to>
    <xdr:sp>
      <xdr:nvSpPr>
        <xdr:cNvPr id="35" name="Oval 36"/>
        <xdr:cNvSpPr>
          <a:spLocks/>
        </xdr:cNvSpPr>
      </xdr:nvSpPr>
      <xdr:spPr>
        <a:xfrm>
          <a:off x="4438650" y="28575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323850</xdr:colOff>
      <xdr:row>9</xdr:row>
      <xdr:rowOff>142875</xdr:rowOff>
    </xdr:from>
    <xdr:to>
      <xdr:col>6</xdr:col>
      <xdr:colOff>447675</xdr:colOff>
      <xdr:row>10</xdr:row>
      <xdr:rowOff>95250</xdr:rowOff>
    </xdr:to>
    <xdr:sp>
      <xdr:nvSpPr>
        <xdr:cNvPr id="36" name="Oval 37"/>
        <xdr:cNvSpPr>
          <a:spLocks/>
        </xdr:cNvSpPr>
      </xdr:nvSpPr>
      <xdr:spPr>
        <a:xfrm>
          <a:off x="4438650" y="1857375"/>
          <a:ext cx="12382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304800</xdr:colOff>
      <xdr:row>20</xdr:row>
      <xdr:rowOff>161925</xdr:rowOff>
    </xdr:from>
    <xdr:to>
      <xdr:col>7</xdr:col>
      <xdr:colOff>428625</xdr:colOff>
      <xdr:row>21</xdr:row>
      <xdr:rowOff>85725</xdr:rowOff>
    </xdr:to>
    <xdr:sp>
      <xdr:nvSpPr>
        <xdr:cNvPr id="37" name="Oval 38"/>
        <xdr:cNvSpPr>
          <a:spLocks/>
        </xdr:cNvSpPr>
      </xdr:nvSpPr>
      <xdr:spPr>
        <a:xfrm>
          <a:off x="5105400" y="3971925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161925</xdr:rowOff>
    </xdr:from>
    <xdr:to>
      <xdr:col>8</xdr:col>
      <xdr:colOff>238125</xdr:colOff>
      <xdr:row>15</xdr:row>
      <xdr:rowOff>85725</xdr:rowOff>
    </xdr:to>
    <xdr:sp>
      <xdr:nvSpPr>
        <xdr:cNvPr id="38" name="Oval 39"/>
        <xdr:cNvSpPr>
          <a:spLocks/>
        </xdr:cNvSpPr>
      </xdr:nvSpPr>
      <xdr:spPr>
        <a:xfrm>
          <a:off x="5600700" y="2828925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304800</xdr:colOff>
      <xdr:row>5</xdr:row>
      <xdr:rowOff>104775</xdr:rowOff>
    </xdr:from>
    <xdr:to>
      <xdr:col>5</xdr:col>
      <xdr:colOff>428625</xdr:colOff>
      <xdr:row>6</xdr:row>
      <xdr:rowOff>28575</xdr:rowOff>
    </xdr:to>
    <xdr:sp>
      <xdr:nvSpPr>
        <xdr:cNvPr id="39" name="Oval 40"/>
        <xdr:cNvSpPr>
          <a:spLocks/>
        </xdr:cNvSpPr>
      </xdr:nvSpPr>
      <xdr:spPr>
        <a:xfrm>
          <a:off x="3733800" y="1057275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133350</xdr:rowOff>
    </xdr:from>
    <xdr:to>
      <xdr:col>7</xdr:col>
      <xdr:colOff>457200</xdr:colOff>
      <xdr:row>6</xdr:row>
      <xdr:rowOff>57150</xdr:rowOff>
    </xdr:to>
    <xdr:sp>
      <xdr:nvSpPr>
        <xdr:cNvPr id="40" name="Oval 41"/>
        <xdr:cNvSpPr>
          <a:spLocks/>
        </xdr:cNvSpPr>
      </xdr:nvSpPr>
      <xdr:spPr>
        <a:xfrm>
          <a:off x="5133975" y="108585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352425</xdr:colOff>
      <xdr:row>1</xdr:row>
      <xdr:rowOff>180975</xdr:rowOff>
    </xdr:from>
    <xdr:to>
      <xdr:col>7</xdr:col>
      <xdr:colOff>476250</xdr:colOff>
      <xdr:row>2</xdr:row>
      <xdr:rowOff>104775</xdr:rowOff>
    </xdr:to>
    <xdr:sp>
      <xdr:nvSpPr>
        <xdr:cNvPr id="41" name="Oval 42"/>
        <xdr:cNvSpPr>
          <a:spLocks/>
        </xdr:cNvSpPr>
      </xdr:nvSpPr>
      <xdr:spPr>
        <a:xfrm>
          <a:off x="5153025" y="371475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85725</xdr:rowOff>
    </xdr:from>
    <xdr:to>
      <xdr:col>5</xdr:col>
      <xdr:colOff>400050</xdr:colOff>
      <xdr:row>10</xdr:row>
      <xdr:rowOff>38100</xdr:rowOff>
    </xdr:to>
    <xdr:sp>
      <xdr:nvSpPr>
        <xdr:cNvPr id="42" name="Oval 43"/>
        <xdr:cNvSpPr>
          <a:spLocks/>
        </xdr:cNvSpPr>
      </xdr:nvSpPr>
      <xdr:spPr>
        <a:xfrm>
          <a:off x="3705225" y="1800225"/>
          <a:ext cx="12382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oneCellAnchor>
    <xdr:from>
      <xdr:col>9</xdr:col>
      <xdr:colOff>571500</xdr:colOff>
      <xdr:row>18</xdr:row>
      <xdr:rowOff>85725</xdr:rowOff>
    </xdr:from>
    <xdr:ext cx="152400" cy="228600"/>
    <xdr:sp>
      <xdr:nvSpPr>
        <xdr:cNvPr id="43" name="Text 44"/>
        <xdr:cNvSpPr txBox="1">
          <a:spLocks noChangeArrowheads="1"/>
        </xdr:cNvSpPr>
      </xdr:nvSpPr>
      <xdr:spPr>
        <a:xfrm>
          <a:off x="6743700" y="35147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2</a:t>
          </a:r>
        </a:p>
      </xdr:txBody>
    </xdr:sp>
    <xdr:clientData/>
  </xdr:oneCellAnchor>
  <xdr:oneCellAnchor>
    <xdr:from>
      <xdr:col>7</xdr:col>
      <xdr:colOff>85725</xdr:colOff>
      <xdr:row>21</xdr:row>
      <xdr:rowOff>85725</xdr:rowOff>
    </xdr:from>
    <xdr:ext cx="209550" cy="228600"/>
    <xdr:sp>
      <xdr:nvSpPr>
        <xdr:cNvPr id="44" name="Text 45"/>
        <xdr:cNvSpPr txBox="1">
          <a:spLocks noChangeArrowheads="1"/>
        </xdr:cNvSpPr>
      </xdr:nvSpPr>
      <xdr:spPr>
        <a:xfrm>
          <a:off x="4886325" y="408622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12</a:t>
          </a:r>
        </a:p>
      </xdr:txBody>
    </xdr:sp>
    <xdr:clientData/>
  </xdr:oneCellAnchor>
  <xdr:oneCellAnchor>
    <xdr:from>
      <xdr:col>8</xdr:col>
      <xdr:colOff>19050</xdr:colOff>
      <xdr:row>13</xdr:row>
      <xdr:rowOff>66675</xdr:rowOff>
    </xdr:from>
    <xdr:ext cx="190500" cy="228600"/>
    <xdr:sp>
      <xdr:nvSpPr>
        <xdr:cNvPr id="45" name="Text 46"/>
        <xdr:cNvSpPr txBox="1">
          <a:spLocks noChangeArrowheads="1"/>
        </xdr:cNvSpPr>
      </xdr:nvSpPr>
      <xdr:spPr>
        <a:xfrm>
          <a:off x="5505450" y="25431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11</a:t>
          </a:r>
        </a:p>
      </xdr:txBody>
    </xdr:sp>
    <xdr:clientData/>
  </xdr:oneCellAnchor>
  <xdr:twoCellAnchor>
    <xdr:from>
      <xdr:col>7</xdr:col>
      <xdr:colOff>361950</xdr:colOff>
      <xdr:row>19</xdr:row>
      <xdr:rowOff>9525</xdr:rowOff>
    </xdr:from>
    <xdr:to>
      <xdr:col>9</xdr:col>
      <xdr:colOff>428625</xdr:colOff>
      <xdr:row>21</xdr:row>
      <xdr:rowOff>9525</xdr:rowOff>
    </xdr:to>
    <xdr:sp>
      <xdr:nvSpPr>
        <xdr:cNvPr id="46" name="Line 47"/>
        <xdr:cNvSpPr>
          <a:spLocks/>
        </xdr:cNvSpPr>
      </xdr:nvSpPr>
      <xdr:spPr>
        <a:xfrm flipV="1">
          <a:off x="5162550" y="3629025"/>
          <a:ext cx="14382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352425</xdr:colOff>
      <xdr:row>15</xdr:row>
      <xdr:rowOff>28575</xdr:rowOff>
    </xdr:from>
    <xdr:to>
      <xdr:col>8</xdr:col>
      <xdr:colOff>190500</xdr:colOff>
      <xdr:row>21</xdr:row>
      <xdr:rowOff>9525</xdr:rowOff>
    </xdr:to>
    <xdr:sp>
      <xdr:nvSpPr>
        <xdr:cNvPr id="47" name="Line 48"/>
        <xdr:cNvSpPr>
          <a:spLocks/>
        </xdr:cNvSpPr>
      </xdr:nvSpPr>
      <xdr:spPr>
        <a:xfrm flipV="1">
          <a:off x="5153025" y="2886075"/>
          <a:ext cx="52387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8</xdr:col>
      <xdr:colOff>200025</xdr:colOff>
      <xdr:row>15</xdr:row>
      <xdr:rowOff>38100</xdr:rowOff>
    </xdr:from>
    <xdr:to>
      <xdr:col>9</xdr:col>
      <xdr:colOff>400050</xdr:colOff>
      <xdr:row>18</xdr:row>
      <xdr:rowOff>171450</xdr:rowOff>
    </xdr:to>
    <xdr:sp>
      <xdr:nvSpPr>
        <xdr:cNvPr id="48" name="Line 49"/>
        <xdr:cNvSpPr>
          <a:spLocks/>
        </xdr:cNvSpPr>
      </xdr:nvSpPr>
      <xdr:spPr>
        <a:xfrm>
          <a:off x="5686425" y="2895600"/>
          <a:ext cx="88582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9</xdr:col>
      <xdr:colOff>390525</xdr:colOff>
      <xdr:row>8</xdr:row>
      <xdr:rowOff>57150</xdr:rowOff>
    </xdr:from>
    <xdr:to>
      <xdr:col>10</xdr:col>
      <xdr:colOff>123825</xdr:colOff>
      <xdr:row>10</xdr:row>
      <xdr:rowOff>38100</xdr:rowOff>
    </xdr:to>
    <xdr:sp>
      <xdr:nvSpPr>
        <xdr:cNvPr id="49" name="Line 52"/>
        <xdr:cNvSpPr>
          <a:spLocks/>
        </xdr:cNvSpPr>
      </xdr:nvSpPr>
      <xdr:spPr>
        <a:xfrm flipV="1">
          <a:off x="6562725" y="1581150"/>
          <a:ext cx="4191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66675</xdr:rowOff>
    </xdr:from>
    <xdr:to>
      <xdr:col>11</xdr:col>
      <xdr:colOff>419100</xdr:colOff>
      <xdr:row>8</xdr:row>
      <xdr:rowOff>66675</xdr:rowOff>
    </xdr:to>
    <xdr:sp>
      <xdr:nvSpPr>
        <xdr:cNvPr id="50" name="Line 53"/>
        <xdr:cNvSpPr>
          <a:spLocks/>
        </xdr:cNvSpPr>
      </xdr:nvSpPr>
      <xdr:spPr>
        <a:xfrm>
          <a:off x="7000875" y="159067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23</xdr:row>
      <xdr:rowOff>171450</xdr:rowOff>
    </xdr:from>
    <xdr:to>
      <xdr:col>12</xdr:col>
      <xdr:colOff>276225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3200400" y="4686300"/>
        <a:ext cx="36861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34"/>
  <sheetViews>
    <sheetView showGridLines="0" tabSelected="1" workbookViewId="0" topLeftCell="A1">
      <selection activeCell="J1" sqref="J1"/>
    </sheetView>
  </sheetViews>
  <sheetFormatPr defaultColWidth="9.00390625" defaultRowHeight="15"/>
  <cols>
    <col min="1" max="1" width="9.00390625" style="7" customWidth="1"/>
    <col min="2" max="2" width="13.50390625" style="7" customWidth="1"/>
    <col min="3" max="3" width="4.50390625" style="7" customWidth="1"/>
    <col min="4" max="4" width="9.00390625" style="7" customWidth="1"/>
    <col min="5" max="5" width="3.75390625" style="7" customWidth="1"/>
    <col min="6" max="6" width="9.00390625" style="7" customWidth="1"/>
    <col min="7" max="7" width="3.625" style="23" customWidth="1"/>
    <col min="8" max="10" width="9.00390625" style="30" customWidth="1"/>
    <col min="11" max="17" width="9.00390625" style="2" customWidth="1"/>
    <col min="18" max="18" width="9.00390625" style="1" customWidth="1"/>
    <col min="19" max="23" width="9.00390625" style="2" customWidth="1"/>
    <col min="24" max="31" width="9.00390625" style="1" customWidth="1"/>
    <col min="32" max="42" width="9.00390625" style="5" customWidth="1"/>
    <col min="43" max="59" width="9.00390625" style="1" customWidth="1"/>
    <col min="60" max="62" width="9.00390625" style="7" customWidth="1"/>
  </cols>
  <sheetData>
    <row r="1" spans="1:62" ht="19.5">
      <c r="A1" s="3" t="s">
        <v>0</v>
      </c>
      <c r="B1" s="4"/>
      <c r="C1" s="4"/>
      <c r="D1" s="4"/>
      <c r="E1" s="4"/>
      <c r="F1" s="4"/>
      <c r="BH1" s="4"/>
      <c r="BI1" s="4"/>
      <c r="BJ1" s="4"/>
    </row>
    <row r="2" spans="1:59" s="3" customFormat="1" ht="19.5">
      <c r="A2" s="3" t="s">
        <v>71</v>
      </c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s="3" customFormat="1" ht="19.5">
      <c r="A3" s="3" t="s">
        <v>1</v>
      </c>
      <c r="G3" s="14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59" s="3" customFormat="1" ht="19.5">
      <c r="A4" s="3" t="s">
        <v>2</v>
      </c>
      <c r="G4" s="14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3"/>
      <c r="T4" s="13"/>
      <c r="U4" s="13"/>
      <c r="V4" s="13"/>
      <c r="W4" s="13"/>
      <c r="X4" s="14"/>
      <c r="Y4" s="14"/>
      <c r="Z4" s="14"/>
      <c r="AA4" s="14"/>
      <c r="AB4" s="14"/>
      <c r="AC4" s="14"/>
      <c r="AD4" s="14"/>
      <c r="AE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3" customFormat="1" ht="19.5">
      <c r="A5" s="3" t="s">
        <v>3</v>
      </c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3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2" ht="15">
      <c r="A6" s="4" t="s">
        <v>4</v>
      </c>
      <c r="B6" s="4"/>
      <c r="C6" s="4"/>
      <c r="D6" s="4"/>
      <c r="E6" s="4"/>
      <c r="F6" s="4"/>
      <c r="BH6" s="4"/>
      <c r="BI6" s="4"/>
      <c r="BJ6" s="4"/>
    </row>
    <row r="7" spans="1:24" ht="15">
      <c r="A7" s="7" t="s">
        <v>5</v>
      </c>
      <c r="F7" s="5"/>
      <c r="G7" s="1"/>
      <c r="H7" s="2"/>
      <c r="I7" s="2" t="s">
        <v>6</v>
      </c>
      <c r="J7" s="2"/>
      <c r="M7" s="2" t="s">
        <v>7</v>
      </c>
      <c r="T7" s="2" t="s">
        <v>8</v>
      </c>
      <c r="X7" s="1" t="s">
        <v>9</v>
      </c>
    </row>
    <row r="8" spans="6:10" ht="15">
      <c r="F8" s="5"/>
      <c r="G8" s="1"/>
      <c r="H8" s="2"/>
      <c r="I8" s="2"/>
      <c r="J8" s="2"/>
    </row>
    <row r="9" spans="6:10" ht="15">
      <c r="F9" s="5"/>
      <c r="G9" s="1"/>
      <c r="H9" s="2"/>
      <c r="I9" s="2"/>
      <c r="J9" s="2"/>
    </row>
    <row r="10" spans="2:10" ht="15">
      <c r="B10" s="7" t="s">
        <v>10</v>
      </c>
      <c r="F10" s="5"/>
      <c r="G10" s="1"/>
      <c r="H10" s="2"/>
      <c r="I10" s="2"/>
      <c r="J10" s="2"/>
    </row>
    <row r="11" spans="1:28" ht="15.75" thickBot="1">
      <c r="A11" s="7" t="s">
        <v>11</v>
      </c>
      <c r="B11" s="7" t="s">
        <v>12</v>
      </c>
      <c r="F11" s="5"/>
      <c r="G11" s="1" t="s">
        <v>13</v>
      </c>
      <c r="H11" s="2" t="s">
        <v>14</v>
      </c>
      <c r="I11" s="2" t="s">
        <v>15</v>
      </c>
      <c r="J11" s="2" t="s">
        <v>16</v>
      </c>
      <c r="K11" s="2" t="s">
        <v>17</v>
      </c>
      <c r="L11" s="2" t="s">
        <v>18</v>
      </c>
      <c r="M11" s="2" t="s">
        <v>14</v>
      </c>
      <c r="N11" s="2" t="s">
        <v>15</v>
      </c>
      <c r="O11" s="2" t="s">
        <v>16</v>
      </c>
      <c r="P11" s="2" t="s">
        <v>17</v>
      </c>
      <c r="Q11" s="2" t="s">
        <v>18</v>
      </c>
      <c r="S11" s="2" t="s">
        <v>14</v>
      </c>
      <c r="T11" s="2" t="s">
        <v>15</v>
      </c>
      <c r="U11" s="2" t="s">
        <v>16</v>
      </c>
      <c r="V11" s="2" t="s">
        <v>17</v>
      </c>
      <c r="W11" s="2" t="s">
        <v>18</v>
      </c>
      <c r="X11" s="2" t="s">
        <v>14</v>
      </c>
      <c r="Y11" s="2" t="s">
        <v>15</v>
      </c>
      <c r="Z11" s="2" t="s">
        <v>16</v>
      </c>
      <c r="AA11" s="2" t="s">
        <v>17</v>
      </c>
      <c r="AB11" s="2" t="s">
        <v>18</v>
      </c>
    </row>
    <row r="12" spans="1:28" ht="16.5" thickBot="1" thickTop="1">
      <c r="A12" s="8">
        <v>1</v>
      </c>
      <c r="B12" s="9">
        <v>1</v>
      </c>
      <c r="C12" s="10"/>
      <c r="F12" s="5"/>
      <c r="G12" s="1">
        <v>1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f>(IF($B12=1,$B12*H12,0))</f>
        <v>1</v>
      </c>
      <c r="N12" s="2">
        <f aca="true" t="shared" si="0" ref="N12:Q23">(IF($B12=1,$B12*I12,0))</f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S12" s="2">
        <v>0</v>
      </c>
      <c r="T12" s="2">
        <v>0</v>
      </c>
      <c r="U12" s="2">
        <v>0</v>
      </c>
      <c r="V12" s="2">
        <v>1</v>
      </c>
      <c r="W12" s="2">
        <v>1</v>
      </c>
      <c r="X12" s="2">
        <f>(IF($B12=1,$B12*S12,0))</f>
        <v>0</v>
      </c>
      <c r="Y12" s="2">
        <f aca="true" t="shared" si="1" ref="Y12:Y23">(IF($B12=1,$B12*T12,0))</f>
        <v>0</v>
      </c>
      <c r="Z12" s="2">
        <f aca="true" t="shared" si="2" ref="Z12:Z23">(IF($B12=1,$B12*U12,0))</f>
        <v>0</v>
      </c>
      <c r="AA12" s="2">
        <f aca="true" t="shared" si="3" ref="AA12:AA23">(IF($B12=1,$B12*V12,0))</f>
        <v>1</v>
      </c>
      <c r="AB12" s="2">
        <f aca="true" t="shared" si="4" ref="AB12:AB23">(IF($B12=1,$B12*W12,0))</f>
        <v>1</v>
      </c>
    </row>
    <row r="13" spans="1:28" ht="16.5" thickBot="1" thickTop="1">
      <c r="A13" s="8">
        <v>2</v>
      </c>
      <c r="B13" s="9">
        <v>1</v>
      </c>
      <c r="C13" s="10"/>
      <c r="F13" s="5"/>
      <c r="G13" s="1">
        <v>2</v>
      </c>
      <c r="H13" s="2">
        <v>0.25</v>
      </c>
      <c r="I13" s="2">
        <v>0.75</v>
      </c>
      <c r="J13" s="2">
        <v>0</v>
      </c>
      <c r="K13" s="2">
        <v>0</v>
      </c>
      <c r="L13" s="2">
        <v>0</v>
      </c>
      <c r="M13" s="2">
        <f aca="true" t="shared" si="5" ref="M13:M23">(IF($B13=1,$B13*H13,0))</f>
        <v>0.25</v>
      </c>
      <c r="N13" s="2">
        <f t="shared" si="0"/>
        <v>0.75</v>
      </c>
      <c r="O13" s="2">
        <f t="shared" si="0"/>
        <v>0</v>
      </c>
      <c r="P13" s="2">
        <f t="shared" si="0"/>
        <v>0</v>
      </c>
      <c r="Q13" s="2">
        <f t="shared" si="0"/>
        <v>0</v>
      </c>
      <c r="S13" s="2">
        <v>0</v>
      </c>
      <c r="T13" s="2">
        <v>0</v>
      </c>
      <c r="U13" s="2">
        <v>1</v>
      </c>
      <c r="V13" s="2">
        <v>1</v>
      </c>
      <c r="W13" s="2">
        <v>0</v>
      </c>
      <c r="X13" s="2">
        <f aca="true" t="shared" si="6" ref="X13:X23">(IF($B13=1,$B13*S13,0))</f>
        <v>0</v>
      </c>
      <c r="Y13" s="2">
        <f t="shared" si="1"/>
        <v>0</v>
      </c>
      <c r="Z13" s="2">
        <f t="shared" si="2"/>
        <v>1</v>
      </c>
      <c r="AA13" s="2">
        <f t="shared" si="3"/>
        <v>1</v>
      </c>
      <c r="AB13" s="2">
        <f t="shared" si="4"/>
        <v>0</v>
      </c>
    </row>
    <row r="14" spans="1:28" ht="16.5" thickBot="1" thickTop="1">
      <c r="A14" s="8">
        <v>3</v>
      </c>
      <c r="B14" s="9">
        <v>1</v>
      </c>
      <c r="C14" s="10"/>
      <c r="F14" s="5"/>
      <c r="G14" s="1">
        <v>3</v>
      </c>
      <c r="H14" s="2">
        <v>0.25</v>
      </c>
      <c r="I14" s="2">
        <v>0.75</v>
      </c>
      <c r="J14" s="2">
        <v>0</v>
      </c>
      <c r="K14" s="2">
        <v>0</v>
      </c>
      <c r="L14" s="2">
        <v>0</v>
      </c>
      <c r="M14" s="2">
        <f t="shared" si="5"/>
        <v>0.25</v>
      </c>
      <c r="N14" s="2">
        <f t="shared" si="0"/>
        <v>0.75</v>
      </c>
      <c r="O14" s="2">
        <f t="shared" si="0"/>
        <v>0</v>
      </c>
      <c r="P14" s="2">
        <f t="shared" si="0"/>
        <v>0</v>
      </c>
      <c r="Q14" s="2">
        <f t="shared" si="0"/>
        <v>0</v>
      </c>
      <c r="S14" s="2">
        <v>0</v>
      </c>
      <c r="T14" s="2">
        <v>0</v>
      </c>
      <c r="U14" s="2">
        <v>1</v>
      </c>
      <c r="V14" s="2">
        <v>0</v>
      </c>
      <c r="W14" s="2">
        <v>1</v>
      </c>
      <c r="X14" s="2">
        <f t="shared" si="6"/>
        <v>0</v>
      </c>
      <c r="Y14" s="2">
        <f t="shared" si="1"/>
        <v>0</v>
      </c>
      <c r="Z14" s="2">
        <f t="shared" si="2"/>
        <v>1</v>
      </c>
      <c r="AA14" s="2">
        <f t="shared" si="3"/>
        <v>0</v>
      </c>
      <c r="AB14" s="2">
        <f t="shared" si="4"/>
        <v>1</v>
      </c>
    </row>
    <row r="15" spans="1:28" ht="16.5" thickBot="1" thickTop="1">
      <c r="A15" s="8">
        <v>4</v>
      </c>
      <c r="B15" s="9">
        <v>1</v>
      </c>
      <c r="C15" s="10"/>
      <c r="F15" s="5"/>
      <c r="G15" s="1">
        <v>4</v>
      </c>
      <c r="H15" s="2">
        <v>0.25</v>
      </c>
      <c r="I15" s="2">
        <v>0.75</v>
      </c>
      <c r="J15" s="2">
        <v>0</v>
      </c>
      <c r="K15" s="2">
        <v>0</v>
      </c>
      <c r="L15" s="2">
        <v>0</v>
      </c>
      <c r="M15" s="2">
        <f t="shared" si="5"/>
        <v>0.25</v>
      </c>
      <c r="N15" s="2">
        <f t="shared" si="0"/>
        <v>0.75</v>
      </c>
      <c r="O15" s="2">
        <f t="shared" si="0"/>
        <v>0</v>
      </c>
      <c r="P15" s="2">
        <f t="shared" si="0"/>
        <v>0</v>
      </c>
      <c r="Q15" s="2">
        <f t="shared" si="0"/>
        <v>0</v>
      </c>
      <c r="S15" s="2">
        <v>0</v>
      </c>
      <c r="T15" s="2">
        <v>0</v>
      </c>
      <c r="U15" s="2">
        <v>1</v>
      </c>
      <c r="V15" s="2">
        <v>1</v>
      </c>
      <c r="W15" s="2">
        <v>0</v>
      </c>
      <c r="X15" s="2">
        <f t="shared" si="6"/>
        <v>0</v>
      </c>
      <c r="Y15" s="2">
        <f t="shared" si="1"/>
        <v>0</v>
      </c>
      <c r="Z15" s="2">
        <f t="shared" si="2"/>
        <v>1</v>
      </c>
      <c r="AA15" s="2">
        <f t="shared" si="3"/>
        <v>1</v>
      </c>
      <c r="AB15" s="2">
        <f t="shared" si="4"/>
        <v>0</v>
      </c>
    </row>
    <row r="16" spans="1:28" ht="16.5" thickBot="1" thickTop="1">
      <c r="A16" s="8">
        <v>5</v>
      </c>
      <c r="B16" s="9">
        <v>1</v>
      </c>
      <c r="C16" s="10"/>
      <c r="F16" s="5"/>
      <c r="G16" s="1">
        <v>5</v>
      </c>
      <c r="H16" s="2">
        <v>0.25</v>
      </c>
      <c r="I16" s="2">
        <v>0.75</v>
      </c>
      <c r="J16" s="2">
        <v>0</v>
      </c>
      <c r="K16" s="2">
        <v>0</v>
      </c>
      <c r="L16" s="2">
        <v>0</v>
      </c>
      <c r="M16" s="2">
        <f t="shared" si="5"/>
        <v>0.25</v>
      </c>
      <c r="N16" s="2">
        <f t="shared" si="0"/>
        <v>0.75</v>
      </c>
      <c r="O16" s="2">
        <f t="shared" si="0"/>
        <v>0</v>
      </c>
      <c r="P16" s="2">
        <f t="shared" si="0"/>
        <v>0</v>
      </c>
      <c r="Q16" s="2">
        <f t="shared" si="0"/>
        <v>0</v>
      </c>
      <c r="S16" s="2">
        <v>0</v>
      </c>
      <c r="T16" s="2">
        <v>0</v>
      </c>
      <c r="U16" s="2">
        <v>1</v>
      </c>
      <c r="V16" s="2">
        <v>0</v>
      </c>
      <c r="W16" s="2">
        <v>1</v>
      </c>
      <c r="X16" s="2">
        <f t="shared" si="6"/>
        <v>0</v>
      </c>
      <c r="Y16" s="2">
        <f t="shared" si="1"/>
        <v>0</v>
      </c>
      <c r="Z16" s="2">
        <f t="shared" si="2"/>
        <v>1</v>
      </c>
      <c r="AA16" s="2">
        <f t="shared" si="3"/>
        <v>0</v>
      </c>
      <c r="AB16" s="2">
        <f t="shared" si="4"/>
        <v>1</v>
      </c>
    </row>
    <row r="17" spans="1:28" ht="16.5" thickBot="1" thickTop="1">
      <c r="A17" s="8">
        <v>6</v>
      </c>
      <c r="B17" s="9">
        <v>1</v>
      </c>
      <c r="C17" s="10"/>
      <c r="F17" s="5"/>
      <c r="G17" s="1">
        <v>6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f t="shared" si="5"/>
        <v>1</v>
      </c>
      <c r="N17" s="2">
        <f t="shared" si="0"/>
        <v>0</v>
      </c>
      <c r="O17" s="2">
        <f t="shared" si="0"/>
        <v>0</v>
      </c>
      <c r="P17" s="2">
        <f t="shared" si="0"/>
        <v>0</v>
      </c>
      <c r="Q17" s="2">
        <f t="shared" si="0"/>
        <v>0</v>
      </c>
      <c r="S17" s="2">
        <v>0</v>
      </c>
      <c r="T17" s="2">
        <v>0</v>
      </c>
      <c r="U17" s="2">
        <v>0</v>
      </c>
      <c r="V17" s="2">
        <v>1</v>
      </c>
      <c r="W17" s="2">
        <v>1</v>
      </c>
      <c r="X17" s="2">
        <f t="shared" si="6"/>
        <v>0</v>
      </c>
      <c r="Y17" s="2">
        <f t="shared" si="1"/>
        <v>0</v>
      </c>
      <c r="Z17" s="2">
        <f t="shared" si="2"/>
        <v>0</v>
      </c>
      <c r="AA17" s="2">
        <f t="shared" si="3"/>
        <v>1</v>
      </c>
      <c r="AB17" s="2">
        <f t="shared" si="4"/>
        <v>1</v>
      </c>
    </row>
    <row r="18" spans="1:28" ht="16.5" thickBot="1" thickTop="1">
      <c r="A18" s="8">
        <v>7</v>
      </c>
      <c r="B18" s="9">
        <v>0</v>
      </c>
      <c r="C18" s="10"/>
      <c r="F18" s="5"/>
      <c r="G18" s="1">
        <v>7</v>
      </c>
      <c r="H18" s="2">
        <v>0</v>
      </c>
      <c r="I18" s="2">
        <v>0</v>
      </c>
      <c r="J18" s="2">
        <f>1/3</f>
        <v>0.3333333333333333</v>
      </c>
      <c r="K18" s="2">
        <f>1/3</f>
        <v>0.3333333333333333</v>
      </c>
      <c r="L18" s="2">
        <f>1/3</f>
        <v>0.3333333333333333</v>
      </c>
      <c r="M18" s="2">
        <f t="shared" si="5"/>
        <v>0</v>
      </c>
      <c r="N18" s="2">
        <f t="shared" si="0"/>
        <v>0</v>
      </c>
      <c r="O18" s="2">
        <f>(IF($B18=1,$B18*J18,0))</f>
        <v>0</v>
      </c>
      <c r="P18" s="2">
        <f t="shared" si="0"/>
        <v>0</v>
      </c>
      <c r="Q18" s="2">
        <f t="shared" si="0"/>
        <v>0</v>
      </c>
      <c r="S18" s="2">
        <f>2/3</f>
        <v>0.6666666666666666</v>
      </c>
      <c r="T18" s="2">
        <f>2/3</f>
        <v>0.6666666666666666</v>
      </c>
      <c r="U18" s="2">
        <f>2/9</f>
        <v>0.2222222222222222</v>
      </c>
      <c r="V18" s="2">
        <f>2/9</f>
        <v>0.2222222222222222</v>
      </c>
      <c r="W18" s="2">
        <f>2/9</f>
        <v>0.2222222222222222</v>
      </c>
      <c r="X18" s="2">
        <f t="shared" si="6"/>
        <v>0</v>
      </c>
      <c r="Y18" s="2">
        <f t="shared" si="1"/>
        <v>0</v>
      </c>
      <c r="Z18" s="2">
        <f t="shared" si="2"/>
        <v>0</v>
      </c>
      <c r="AA18" s="2">
        <f t="shared" si="3"/>
        <v>0</v>
      </c>
      <c r="AB18" s="2">
        <f t="shared" si="4"/>
        <v>0</v>
      </c>
    </row>
    <row r="19" spans="1:28" ht="16.5" thickBot="1" thickTop="1">
      <c r="A19" s="8">
        <v>8</v>
      </c>
      <c r="B19" s="9">
        <v>0</v>
      </c>
      <c r="C19" s="10"/>
      <c r="F19" s="5"/>
      <c r="G19" s="1">
        <v>8</v>
      </c>
      <c r="H19" s="2">
        <v>0</v>
      </c>
      <c r="I19" s="2">
        <v>0</v>
      </c>
      <c r="J19" s="2">
        <f aca="true" t="shared" si="7" ref="J19:L21">1/3</f>
        <v>0.3333333333333333</v>
      </c>
      <c r="K19" s="2">
        <f t="shared" si="7"/>
        <v>0.3333333333333333</v>
      </c>
      <c r="L19" s="2">
        <f t="shared" si="7"/>
        <v>0.3333333333333333</v>
      </c>
      <c r="M19" s="2">
        <f t="shared" si="5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S19" s="2">
        <f aca="true" t="shared" si="8" ref="S19:T21">2/3</f>
        <v>0.6666666666666666</v>
      </c>
      <c r="T19" s="2">
        <f t="shared" si="8"/>
        <v>0.6666666666666666</v>
      </c>
      <c r="U19" s="2">
        <f aca="true" t="shared" si="9" ref="U19:W21">2/9</f>
        <v>0.2222222222222222</v>
      </c>
      <c r="V19" s="2">
        <f t="shared" si="9"/>
        <v>0.2222222222222222</v>
      </c>
      <c r="W19" s="2">
        <f t="shared" si="9"/>
        <v>0.2222222222222222</v>
      </c>
      <c r="X19" s="2">
        <f t="shared" si="6"/>
        <v>0</v>
      </c>
      <c r="Y19" s="2">
        <f t="shared" si="1"/>
        <v>0</v>
      </c>
      <c r="Z19" s="2">
        <f t="shared" si="2"/>
        <v>0</v>
      </c>
      <c r="AA19" s="2">
        <f t="shared" si="3"/>
        <v>0</v>
      </c>
      <c r="AB19" s="2">
        <f t="shared" si="4"/>
        <v>0</v>
      </c>
    </row>
    <row r="20" spans="1:28" ht="16.5" thickBot="1" thickTop="1">
      <c r="A20" s="8">
        <v>9</v>
      </c>
      <c r="B20" s="9">
        <v>0</v>
      </c>
      <c r="C20" s="10"/>
      <c r="F20" s="5"/>
      <c r="G20" s="1">
        <v>9</v>
      </c>
      <c r="H20" s="2">
        <v>0</v>
      </c>
      <c r="I20" s="2">
        <v>0</v>
      </c>
      <c r="J20" s="2">
        <f t="shared" si="7"/>
        <v>0.3333333333333333</v>
      </c>
      <c r="K20" s="2">
        <f t="shared" si="7"/>
        <v>0.3333333333333333</v>
      </c>
      <c r="L20" s="2">
        <f t="shared" si="7"/>
        <v>0.3333333333333333</v>
      </c>
      <c r="M20" s="2">
        <f t="shared" si="5"/>
        <v>0</v>
      </c>
      <c r="N20" s="2">
        <f t="shared" si="0"/>
        <v>0</v>
      </c>
      <c r="O20" s="2">
        <f t="shared" si="0"/>
        <v>0</v>
      </c>
      <c r="P20" s="2">
        <f t="shared" si="0"/>
        <v>0</v>
      </c>
      <c r="Q20" s="2">
        <f t="shared" si="0"/>
        <v>0</v>
      </c>
      <c r="S20" s="2">
        <f t="shared" si="8"/>
        <v>0.6666666666666666</v>
      </c>
      <c r="T20" s="2">
        <f t="shared" si="8"/>
        <v>0.6666666666666666</v>
      </c>
      <c r="U20" s="2">
        <f t="shared" si="9"/>
        <v>0.2222222222222222</v>
      </c>
      <c r="V20" s="2">
        <f t="shared" si="9"/>
        <v>0.2222222222222222</v>
      </c>
      <c r="W20" s="2">
        <f t="shared" si="9"/>
        <v>0.2222222222222222</v>
      </c>
      <c r="X20" s="2">
        <f t="shared" si="6"/>
        <v>0</v>
      </c>
      <c r="Y20" s="2">
        <f t="shared" si="1"/>
        <v>0</v>
      </c>
      <c r="Z20" s="2">
        <f t="shared" si="2"/>
        <v>0</v>
      </c>
      <c r="AA20" s="2">
        <f t="shared" si="3"/>
        <v>0</v>
      </c>
      <c r="AB20" s="2">
        <f t="shared" si="4"/>
        <v>0</v>
      </c>
    </row>
    <row r="21" spans="1:28" ht="16.5" thickBot="1" thickTop="1">
      <c r="A21" s="8">
        <v>10</v>
      </c>
      <c r="B21" s="9">
        <v>0</v>
      </c>
      <c r="C21" s="10"/>
      <c r="F21" s="5"/>
      <c r="G21" s="1">
        <v>10</v>
      </c>
      <c r="H21" s="2">
        <v>0</v>
      </c>
      <c r="I21" s="2">
        <v>0</v>
      </c>
      <c r="J21" s="2">
        <f t="shared" si="7"/>
        <v>0.3333333333333333</v>
      </c>
      <c r="K21" s="2">
        <f t="shared" si="7"/>
        <v>0.3333333333333333</v>
      </c>
      <c r="L21" s="2">
        <f t="shared" si="7"/>
        <v>0.3333333333333333</v>
      </c>
      <c r="M21" s="2">
        <f t="shared" si="5"/>
        <v>0</v>
      </c>
      <c r="N21" s="2">
        <f t="shared" si="0"/>
        <v>0</v>
      </c>
      <c r="O21" s="2">
        <f t="shared" si="0"/>
        <v>0</v>
      </c>
      <c r="P21" s="2">
        <f t="shared" si="0"/>
        <v>0</v>
      </c>
      <c r="Q21" s="2">
        <f t="shared" si="0"/>
        <v>0</v>
      </c>
      <c r="S21" s="2">
        <f t="shared" si="8"/>
        <v>0.6666666666666666</v>
      </c>
      <c r="T21" s="2">
        <f t="shared" si="8"/>
        <v>0.6666666666666666</v>
      </c>
      <c r="U21" s="2">
        <f t="shared" si="9"/>
        <v>0.2222222222222222</v>
      </c>
      <c r="V21" s="2">
        <f t="shared" si="9"/>
        <v>0.2222222222222222</v>
      </c>
      <c r="W21" s="2">
        <f t="shared" si="9"/>
        <v>0.2222222222222222</v>
      </c>
      <c r="X21" s="2">
        <f t="shared" si="6"/>
        <v>0</v>
      </c>
      <c r="Y21" s="2">
        <f t="shared" si="1"/>
        <v>0</v>
      </c>
      <c r="Z21" s="2">
        <f t="shared" si="2"/>
        <v>0</v>
      </c>
      <c r="AA21" s="2">
        <f t="shared" si="3"/>
        <v>0</v>
      </c>
      <c r="AB21" s="2">
        <f t="shared" si="4"/>
        <v>0</v>
      </c>
    </row>
    <row r="22" spans="1:28" ht="16.5" thickBot="1" thickTop="1">
      <c r="A22" s="8">
        <v>11</v>
      </c>
      <c r="B22" s="9">
        <v>0</v>
      </c>
      <c r="C22" s="10"/>
      <c r="F22" s="5"/>
      <c r="G22" s="1">
        <v>11</v>
      </c>
      <c r="H22" s="2">
        <v>0.25</v>
      </c>
      <c r="I22" s="2">
        <f>3/16</f>
        <v>0.1875</v>
      </c>
      <c r="J22" s="2">
        <f>9/16</f>
        <v>0.5625</v>
      </c>
      <c r="K22" s="2">
        <v>0</v>
      </c>
      <c r="L22" s="2">
        <v>0</v>
      </c>
      <c r="M22" s="2">
        <f t="shared" si="5"/>
        <v>0</v>
      </c>
      <c r="N22" s="2">
        <f t="shared" si="0"/>
        <v>0</v>
      </c>
      <c r="O22" s="2">
        <f t="shared" si="0"/>
        <v>0</v>
      </c>
      <c r="P22" s="2">
        <f t="shared" si="0"/>
        <v>0</v>
      </c>
      <c r="Q22" s="2">
        <f t="shared" si="0"/>
        <v>0</v>
      </c>
      <c r="S22" s="2">
        <v>0</v>
      </c>
      <c r="T22" s="2">
        <f>3/4</f>
        <v>0.75</v>
      </c>
      <c r="U22" s="2">
        <f>1/4</f>
        <v>0.25</v>
      </c>
      <c r="V22" s="2">
        <f>1/4</f>
        <v>0.25</v>
      </c>
      <c r="W22" s="2">
        <f>3/4</f>
        <v>0.75</v>
      </c>
      <c r="X22" s="2">
        <f t="shared" si="6"/>
        <v>0</v>
      </c>
      <c r="Y22" s="2">
        <f t="shared" si="1"/>
        <v>0</v>
      </c>
      <c r="Z22" s="2">
        <f t="shared" si="2"/>
        <v>0</v>
      </c>
      <c r="AA22" s="2">
        <f t="shared" si="3"/>
        <v>0</v>
      </c>
      <c r="AB22" s="2">
        <f t="shared" si="4"/>
        <v>0</v>
      </c>
    </row>
    <row r="23" spans="1:28" ht="16.5" thickBot="1" thickTop="1">
      <c r="A23" s="8">
        <v>12</v>
      </c>
      <c r="B23" s="9">
        <v>0</v>
      </c>
      <c r="C23" s="10"/>
      <c r="F23" s="5"/>
      <c r="G23" s="1">
        <v>12</v>
      </c>
      <c r="H23" s="2">
        <v>0.25</v>
      </c>
      <c r="I23" s="2">
        <f>3/16</f>
        <v>0.1875</v>
      </c>
      <c r="J23" s="2">
        <f>9/16</f>
        <v>0.5625</v>
      </c>
      <c r="K23" s="2">
        <v>0</v>
      </c>
      <c r="L23" s="2">
        <v>0</v>
      </c>
      <c r="M23" s="2">
        <f t="shared" si="5"/>
        <v>0</v>
      </c>
      <c r="N23" s="2">
        <f t="shared" si="0"/>
        <v>0</v>
      </c>
      <c r="O23" s="2">
        <f t="shared" si="0"/>
        <v>0</v>
      </c>
      <c r="P23" s="2">
        <f t="shared" si="0"/>
        <v>0</v>
      </c>
      <c r="Q23" s="2">
        <f t="shared" si="0"/>
        <v>0</v>
      </c>
      <c r="S23" s="2">
        <v>0</v>
      </c>
      <c r="T23" s="2">
        <f>3/4</f>
        <v>0.75</v>
      </c>
      <c r="U23" s="2">
        <f>1/4</f>
        <v>0.25</v>
      </c>
      <c r="V23" s="2">
        <f>1/4</f>
        <v>0.25</v>
      </c>
      <c r="W23" s="2">
        <f>3/4</f>
        <v>0.75</v>
      </c>
      <c r="X23" s="2">
        <f t="shared" si="6"/>
        <v>0</v>
      </c>
      <c r="Y23" s="2">
        <f t="shared" si="1"/>
        <v>0</v>
      </c>
      <c r="Z23" s="2">
        <f t="shared" si="2"/>
        <v>0</v>
      </c>
      <c r="AA23" s="2">
        <f t="shared" si="3"/>
        <v>0</v>
      </c>
      <c r="AB23" s="2">
        <f t="shared" si="4"/>
        <v>0</v>
      </c>
    </row>
    <row r="24" spans="6:28" ht="15.75" thickTop="1">
      <c r="F24" s="5"/>
      <c r="H24" s="2"/>
      <c r="I24" s="2"/>
      <c r="J24" s="2"/>
      <c r="M24" s="2">
        <f>SUM(M12:M23)</f>
        <v>3</v>
      </c>
      <c r="N24" s="2">
        <f>SUM(N12:N23)</f>
        <v>3</v>
      </c>
      <c r="O24" s="2">
        <f>SUM(O12:O23)</f>
        <v>0</v>
      </c>
      <c r="P24" s="2">
        <f>SUM(P12:P23)</f>
        <v>0</v>
      </c>
      <c r="Q24" s="2">
        <f>SUM(Q12:Q23)</f>
        <v>0</v>
      </c>
      <c r="X24" s="2">
        <f>SUM(X12:X23)</f>
        <v>0</v>
      </c>
      <c r="Y24" s="2">
        <f>SUM(Y12:Y23)</f>
        <v>0</v>
      </c>
      <c r="Z24" s="2">
        <f>SUM(Z12:Z23)</f>
        <v>4</v>
      </c>
      <c r="AA24" s="2">
        <f>SUM(AA12:AA23)</f>
        <v>4</v>
      </c>
      <c r="AB24" s="2">
        <f>SUM(AB12:AB23)</f>
        <v>4</v>
      </c>
    </row>
    <row r="25" spans="6:10" ht="15.75" thickBot="1">
      <c r="F25" s="5"/>
      <c r="G25" s="1"/>
      <c r="H25" s="2"/>
      <c r="I25" s="2"/>
      <c r="J25" s="2"/>
    </row>
    <row r="26" spans="1:10" ht="21" thickBot="1" thickTop="1">
      <c r="A26" s="7" t="s">
        <v>19</v>
      </c>
      <c r="B26" s="16" t="s">
        <v>20</v>
      </c>
      <c r="C26" s="16"/>
      <c r="D26" s="16" t="s">
        <v>21</v>
      </c>
      <c r="E26" s="16"/>
      <c r="F26" s="17" t="s">
        <v>22</v>
      </c>
      <c r="G26" s="1"/>
      <c r="H26" s="31" t="s">
        <v>68</v>
      </c>
      <c r="I26" s="33">
        <f>10000-250*$K$29</f>
        <v>6000</v>
      </c>
      <c r="J26" s="23" t="s">
        <v>69</v>
      </c>
    </row>
    <row r="27" spans="1:10" ht="21" thickBot="1" thickTop="1">
      <c r="A27" s="7" t="s">
        <v>23</v>
      </c>
      <c r="B27" s="11">
        <f>M$24</f>
        <v>3</v>
      </c>
      <c r="C27" s="11" t="s">
        <v>24</v>
      </c>
      <c r="D27" s="11">
        <f>X24</f>
        <v>0</v>
      </c>
      <c r="E27" s="5" t="s">
        <v>25</v>
      </c>
      <c r="F27" s="12">
        <f>B27*$I$26+D27*$I$27</f>
        <v>18000</v>
      </c>
      <c r="G27" s="23" t="s">
        <v>69</v>
      </c>
      <c r="H27" s="31" t="s">
        <v>70</v>
      </c>
      <c r="I27" s="33">
        <f>4000-100*$L$29</f>
        <v>-400</v>
      </c>
      <c r="J27" s="23" t="s">
        <v>69</v>
      </c>
    </row>
    <row r="28" spans="1:10" ht="17.25" thickTop="1">
      <c r="A28" s="7" t="s">
        <v>26</v>
      </c>
      <c r="B28" s="11">
        <f>N24</f>
        <v>3</v>
      </c>
      <c r="C28" s="11" t="s">
        <v>24</v>
      </c>
      <c r="D28" s="11">
        <f>Y24</f>
        <v>0</v>
      </c>
      <c r="E28" s="5" t="s">
        <v>25</v>
      </c>
      <c r="F28" s="12">
        <f>B28*$I$26+D28*$I$27</f>
        <v>18000</v>
      </c>
      <c r="G28" s="23" t="s">
        <v>69</v>
      </c>
      <c r="H28" s="2"/>
      <c r="I28" s="2"/>
      <c r="J28" s="2"/>
    </row>
    <row r="29" spans="1:12" ht="16.5">
      <c r="A29" s="7" t="s">
        <v>16</v>
      </c>
      <c r="B29" s="11">
        <f>O24</f>
        <v>0</v>
      </c>
      <c r="C29" s="11" t="s">
        <v>24</v>
      </c>
      <c r="D29" s="11">
        <f>Z24</f>
        <v>4</v>
      </c>
      <c r="E29" s="5" t="s">
        <v>25</v>
      </c>
      <c r="F29" s="12">
        <f>B29*$I$26+D29*$I$27</f>
        <v>-1600</v>
      </c>
      <c r="G29" s="23" t="s">
        <v>69</v>
      </c>
      <c r="H29" s="2"/>
      <c r="I29" s="2"/>
      <c r="J29" s="2"/>
      <c r="K29" s="15">
        <v>16</v>
      </c>
      <c r="L29" s="15">
        <v>44</v>
      </c>
    </row>
    <row r="30" spans="1:10" ht="16.5">
      <c r="A30" s="7" t="s">
        <v>17</v>
      </c>
      <c r="B30" s="11">
        <f>P24</f>
        <v>0</v>
      </c>
      <c r="C30" s="11" t="s">
        <v>24</v>
      </c>
      <c r="D30" s="11">
        <f>AA24</f>
        <v>4</v>
      </c>
      <c r="E30" s="5" t="s">
        <v>25</v>
      </c>
      <c r="F30" s="12">
        <f>B30*$I$26+D30*$I$27</f>
        <v>-1600</v>
      </c>
      <c r="G30" s="23" t="s">
        <v>69</v>
      </c>
      <c r="H30" s="2"/>
      <c r="I30" s="2"/>
      <c r="J30" s="2"/>
    </row>
    <row r="31" spans="1:10" ht="16.5">
      <c r="A31" s="7" t="s">
        <v>18</v>
      </c>
      <c r="B31" s="11">
        <f>Q24</f>
        <v>0</v>
      </c>
      <c r="C31" s="11" t="s">
        <v>24</v>
      </c>
      <c r="D31" s="11">
        <f>AB24</f>
        <v>4</v>
      </c>
      <c r="E31" s="5" t="s">
        <v>25</v>
      </c>
      <c r="F31" s="12">
        <f>B31*$I$26+D31*$I$27</f>
        <v>-1600</v>
      </c>
      <c r="G31" s="23" t="s">
        <v>69</v>
      </c>
      <c r="H31" s="2"/>
      <c r="I31" s="2"/>
      <c r="J31" s="2"/>
    </row>
    <row r="32" spans="6:10" ht="15">
      <c r="F32" s="5"/>
      <c r="G32" s="1"/>
      <c r="H32" s="2"/>
      <c r="I32" s="2"/>
      <c r="J32" s="2"/>
    </row>
    <row r="33" spans="6:10" ht="19.5">
      <c r="F33" s="5"/>
      <c r="G33" s="1"/>
      <c r="H33" s="2"/>
      <c r="I33" s="32" t="s">
        <v>68</v>
      </c>
      <c r="J33" s="32" t="s">
        <v>70</v>
      </c>
    </row>
    <row r="34" spans="6:10" ht="15">
      <c r="F34" s="5"/>
      <c r="G34" s="1"/>
      <c r="H34" s="2"/>
      <c r="I34" s="2"/>
      <c r="J34" s="2"/>
    </row>
    <row r="35" spans="6:10" ht="15">
      <c r="F35" s="5"/>
      <c r="G35" s="1"/>
      <c r="H35" s="2"/>
      <c r="I35" s="2"/>
      <c r="J35" s="2"/>
    </row>
    <row r="36" spans="6:10" ht="15">
      <c r="F36" s="5"/>
      <c r="G36" s="1"/>
      <c r="H36" s="2"/>
      <c r="I36" s="2"/>
      <c r="J36" s="2"/>
    </row>
    <row r="37" spans="6:10" ht="15">
      <c r="F37" s="5"/>
      <c r="G37" s="1"/>
      <c r="H37" s="2"/>
      <c r="I37" s="2"/>
      <c r="J37" s="2"/>
    </row>
    <row r="38" spans="6:10" ht="15">
      <c r="F38" s="5"/>
      <c r="G38" s="1"/>
      <c r="H38" s="2"/>
      <c r="I38" s="2"/>
      <c r="J38" s="2"/>
    </row>
    <row r="39" spans="6:10" ht="15">
      <c r="F39" s="5"/>
      <c r="G39" s="1"/>
      <c r="H39" s="2"/>
      <c r="I39" s="2"/>
      <c r="J39" s="2"/>
    </row>
    <row r="40" spans="6:10" ht="15">
      <c r="F40" s="5"/>
      <c r="G40" s="1"/>
      <c r="H40" s="2"/>
      <c r="I40" s="2"/>
      <c r="J40" s="2"/>
    </row>
    <row r="41" spans="6:10" ht="15">
      <c r="F41" s="5"/>
      <c r="G41" s="1"/>
      <c r="H41" s="2"/>
      <c r="I41" s="2"/>
      <c r="J41" s="2"/>
    </row>
    <row r="42" spans="6:10" ht="15">
      <c r="F42" s="5"/>
      <c r="G42" s="1"/>
      <c r="H42" s="2"/>
      <c r="I42" s="2"/>
      <c r="J42" s="2"/>
    </row>
    <row r="43" spans="6:10" ht="15">
      <c r="F43" s="5"/>
      <c r="G43" s="1"/>
      <c r="H43" s="2"/>
      <c r="I43" s="2"/>
      <c r="J43" s="2"/>
    </row>
    <row r="44" spans="6:10" ht="15">
      <c r="F44" s="5"/>
      <c r="G44" s="1"/>
      <c r="H44" s="2"/>
      <c r="I44" s="2"/>
      <c r="J44" s="2"/>
    </row>
    <row r="45" spans="6:10" ht="15">
      <c r="F45" s="5"/>
      <c r="G45" s="1"/>
      <c r="H45" s="2"/>
      <c r="I45" s="2"/>
      <c r="J45" s="2"/>
    </row>
    <row r="46" spans="6:10" ht="15">
      <c r="F46" s="5"/>
      <c r="G46" s="1"/>
      <c r="H46" s="2"/>
      <c r="I46" s="2"/>
      <c r="J46" s="2"/>
    </row>
    <row r="47" spans="6:10" ht="15">
      <c r="F47" s="5"/>
      <c r="G47" s="1"/>
      <c r="H47" s="2"/>
      <c r="I47" s="2"/>
      <c r="J47" s="2"/>
    </row>
    <row r="48" spans="6:10" ht="15">
      <c r="F48" s="5"/>
      <c r="G48" s="1"/>
      <c r="H48" s="2"/>
      <c r="I48" s="2"/>
      <c r="J48" s="2"/>
    </row>
    <row r="49" spans="6:10" ht="15">
      <c r="F49" s="5"/>
      <c r="G49" s="1"/>
      <c r="H49" s="2"/>
      <c r="I49" s="2"/>
      <c r="J49" s="2"/>
    </row>
    <row r="50" spans="6:10" ht="15">
      <c r="F50" s="5"/>
      <c r="G50" s="1"/>
      <c r="H50" s="2"/>
      <c r="I50" s="2"/>
      <c r="J50" s="2"/>
    </row>
    <row r="51" spans="6:10" ht="15">
      <c r="F51" s="5"/>
      <c r="G51" s="1"/>
      <c r="H51" s="2"/>
      <c r="I51" s="2"/>
      <c r="J51" s="2"/>
    </row>
    <row r="52" spans="6:10" ht="15">
      <c r="F52" s="5"/>
      <c r="G52" s="1"/>
      <c r="H52" s="2"/>
      <c r="I52" s="2"/>
      <c r="J52" s="2"/>
    </row>
    <row r="53" spans="6:10" ht="15">
      <c r="F53" s="5"/>
      <c r="G53" s="1"/>
      <c r="H53" s="2"/>
      <c r="I53" s="2"/>
      <c r="J53" s="2"/>
    </row>
    <row r="54" spans="6:10" ht="15">
      <c r="F54" s="5"/>
      <c r="G54" s="1"/>
      <c r="H54" s="2"/>
      <c r="I54" s="2"/>
      <c r="J54" s="2"/>
    </row>
    <row r="55" spans="6:10" ht="15">
      <c r="F55" s="5"/>
      <c r="G55" s="1"/>
      <c r="H55" s="2"/>
      <c r="I55" s="2"/>
      <c r="J55" s="2"/>
    </row>
    <row r="56" spans="6:10" ht="15">
      <c r="F56" s="5"/>
      <c r="G56" s="1"/>
      <c r="H56" s="2"/>
      <c r="I56" s="2"/>
      <c r="J56" s="2"/>
    </row>
    <row r="57" spans="6:10" ht="15">
      <c r="F57" s="5"/>
      <c r="G57" s="1"/>
      <c r="H57" s="2"/>
      <c r="I57" s="2"/>
      <c r="J57" s="2"/>
    </row>
    <row r="58" spans="6:10" ht="15">
      <c r="F58" s="5"/>
      <c r="G58" s="1"/>
      <c r="H58" s="2"/>
      <c r="I58" s="2"/>
      <c r="J58" s="2"/>
    </row>
    <row r="59" spans="6:10" ht="15">
      <c r="F59" s="5"/>
      <c r="G59" s="1"/>
      <c r="H59" s="2"/>
      <c r="I59" s="2"/>
      <c r="J59" s="2"/>
    </row>
    <row r="60" spans="6:10" ht="15">
      <c r="F60" s="5"/>
      <c r="G60" s="1"/>
      <c r="H60" s="2"/>
      <c r="I60" s="2"/>
      <c r="J60" s="2"/>
    </row>
    <row r="61" spans="6:10" ht="15">
      <c r="F61" s="5"/>
      <c r="G61" s="1"/>
      <c r="H61" s="2"/>
      <c r="I61" s="2"/>
      <c r="J61" s="2"/>
    </row>
    <row r="62" spans="6:10" ht="15">
      <c r="F62" s="5"/>
      <c r="G62" s="1"/>
      <c r="H62" s="2"/>
      <c r="I62" s="2"/>
      <c r="J62" s="2"/>
    </row>
    <row r="63" spans="6:10" ht="15">
      <c r="F63" s="5"/>
      <c r="G63" s="1"/>
      <c r="H63" s="2"/>
      <c r="I63" s="2"/>
      <c r="J63" s="2"/>
    </row>
    <row r="64" spans="6:10" ht="15">
      <c r="F64" s="5"/>
      <c r="G64" s="1"/>
      <c r="H64" s="2"/>
      <c r="I64" s="2"/>
      <c r="J64" s="2"/>
    </row>
    <row r="65" spans="6:10" ht="15">
      <c r="F65" s="5"/>
      <c r="G65" s="1"/>
      <c r="H65" s="2"/>
      <c r="I65" s="2"/>
      <c r="J65" s="2"/>
    </row>
    <row r="66" spans="6:10" ht="15">
      <c r="F66" s="5"/>
      <c r="G66" s="1"/>
      <c r="H66" s="2"/>
      <c r="I66" s="2"/>
      <c r="J66" s="2"/>
    </row>
    <row r="67" spans="6:10" ht="15">
      <c r="F67" s="5"/>
      <c r="G67" s="1"/>
      <c r="H67" s="2"/>
      <c r="I67" s="2"/>
      <c r="J67" s="2"/>
    </row>
    <row r="68" spans="6:10" ht="15">
      <c r="F68" s="5"/>
      <c r="G68" s="1"/>
      <c r="H68" s="2"/>
      <c r="I68" s="2"/>
      <c r="J68" s="2"/>
    </row>
    <row r="69" spans="6:10" ht="15">
      <c r="F69" s="5"/>
      <c r="G69" s="1"/>
      <c r="H69" s="2"/>
      <c r="I69" s="2"/>
      <c r="J69" s="2"/>
    </row>
    <row r="70" spans="6:10" ht="15">
      <c r="F70" s="5"/>
      <c r="G70" s="1"/>
      <c r="H70" s="2"/>
      <c r="I70" s="2"/>
      <c r="J70" s="2"/>
    </row>
    <row r="71" spans="6:10" ht="15">
      <c r="F71" s="5"/>
      <c r="G71" s="1"/>
      <c r="H71" s="2"/>
      <c r="I71" s="2"/>
      <c r="J71" s="2"/>
    </row>
    <row r="72" spans="6:10" ht="15">
      <c r="F72" s="5"/>
      <c r="G72" s="1"/>
      <c r="H72" s="2"/>
      <c r="I72" s="2"/>
      <c r="J72" s="2"/>
    </row>
    <row r="73" spans="6:10" ht="15">
      <c r="F73" s="5"/>
      <c r="G73" s="1"/>
      <c r="H73" s="2"/>
      <c r="I73" s="2"/>
      <c r="J73" s="2"/>
    </row>
    <row r="74" spans="6:10" ht="15">
      <c r="F74" s="5"/>
      <c r="G74" s="1"/>
      <c r="H74" s="2"/>
      <c r="I74" s="2"/>
      <c r="J74" s="2"/>
    </row>
    <row r="75" spans="6:10" ht="15">
      <c r="F75" s="5"/>
      <c r="G75" s="1"/>
      <c r="H75" s="2"/>
      <c r="I75" s="2"/>
      <c r="J75" s="2"/>
    </row>
    <row r="76" spans="6:10" ht="15">
      <c r="F76" s="5"/>
      <c r="G76" s="1"/>
      <c r="H76" s="2"/>
      <c r="I76" s="2"/>
      <c r="J76" s="2"/>
    </row>
    <row r="77" spans="6:10" ht="15">
      <c r="F77" s="5"/>
      <c r="G77" s="1"/>
      <c r="H77" s="2"/>
      <c r="I77" s="2"/>
      <c r="J77" s="2"/>
    </row>
    <row r="78" spans="6:10" ht="15">
      <c r="F78" s="5"/>
      <c r="G78" s="1"/>
      <c r="H78" s="2"/>
      <c r="I78" s="2"/>
      <c r="J78" s="2"/>
    </row>
    <row r="79" spans="6:10" ht="15">
      <c r="F79" s="5"/>
      <c r="G79" s="1"/>
      <c r="H79" s="2"/>
      <c r="I79" s="2"/>
      <c r="J79" s="2"/>
    </row>
    <row r="80" spans="6:10" ht="15">
      <c r="F80" s="5"/>
      <c r="G80" s="1"/>
      <c r="H80" s="2"/>
      <c r="I80" s="2"/>
      <c r="J80" s="2"/>
    </row>
    <row r="81" spans="6:10" ht="15">
      <c r="F81" s="5"/>
      <c r="G81" s="1"/>
      <c r="H81" s="2"/>
      <c r="I81" s="2"/>
      <c r="J81" s="2"/>
    </row>
    <row r="82" spans="6:10" ht="15">
      <c r="F82" s="5"/>
      <c r="G82" s="1"/>
      <c r="H82" s="2"/>
      <c r="I82" s="2"/>
      <c r="J82" s="2"/>
    </row>
    <row r="83" spans="6:10" ht="15">
      <c r="F83" s="5"/>
      <c r="G83" s="1"/>
      <c r="H83" s="2"/>
      <c r="I83" s="2"/>
      <c r="J83" s="2"/>
    </row>
    <row r="84" spans="6:10" ht="15">
      <c r="F84" s="5"/>
      <c r="G84" s="1"/>
      <c r="H84" s="2"/>
      <c r="I84" s="2"/>
      <c r="J84" s="2"/>
    </row>
    <row r="85" spans="6:10" ht="15">
      <c r="F85" s="5"/>
      <c r="G85" s="1"/>
      <c r="H85" s="2"/>
      <c r="I85" s="2"/>
      <c r="J85" s="2"/>
    </row>
    <row r="86" spans="6:10" ht="15">
      <c r="F86" s="5"/>
      <c r="G86" s="1"/>
      <c r="H86" s="2"/>
      <c r="I86" s="2"/>
      <c r="J86" s="2"/>
    </row>
    <row r="87" spans="6:10" ht="15">
      <c r="F87" s="5"/>
      <c r="G87" s="1"/>
      <c r="H87" s="2"/>
      <c r="I87" s="2"/>
      <c r="J87" s="2"/>
    </row>
    <row r="88" spans="6:10" ht="15">
      <c r="F88" s="5"/>
      <c r="G88" s="1"/>
      <c r="H88" s="2"/>
      <c r="I88" s="2"/>
      <c r="J88" s="2"/>
    </row>
    <row r="89" spans="6:10" ht="15">
      <c r="F89" s="5"/>
      <c r="G89" s="1"/>
      <c r="H89" s="2"/>
      <c r="I89" s="2"/>
      <c r="J89" s="2"/>
    </row>
    <row r="90" spans="6:10" ht="15">
      <c r="F90" s="5"/>
      <c r="G90" s="1"/>
      <c r="H90" s="2"/>
      <c r="I90" s="2"/>
      <c r="J90" s="2"/>
    </row>
    <row r="91" spans="6:10" ht="15">
      <c r="F91" s="5"/>
      <c r="G91" s="1"/>
      <c r="H91" s="2"/>
      <c r="I91" s="2"/>
      <c r="J91" s="2"/>
    </row>
    <row r="92" spans="6:10" ht="15">
      <c r="F92" s="5"/>
      <c r="G92" s="1"/>
      <c r="H92" s="2"/>
      <c r="I92" s="2"/>
      <c r="J92" s="2"/>
    </row>
    <row r="93" spans="6:10" ht="15">
      <c r="F93" s="5"/>
      <c r="G93" s="1"/>
      <c r="H93" s="2"/>
      <c r="I93" s="2"/>
      <c r="J93" s="2"/>
    </row>
    <row r="94" spans="6:10" ht="15">
      <c r="F94" s="5"/>
      <c r="G94" s="1"/>
      <c r="H94" s="2"/>
      <c r="I94" s="2"/>
      <c r="J94" s="2"/>
    </row>
    <row r="95" spans="6:10" ht="15">
      <c r="F95" s="5"/>
      <c r="G95" s="1"/>
      <c r="H95" s="2"/>
      <c r="I95" s="2"/>
      <c r="J95" s="2"/>
    </row>
    <row r="96" spans="6:10" ht="15">
      <c r="F96" s="5"/>
      <c r="G96" s="1"/>
      <c r="H96" s="2"/>
      <c r="I96" s="2"/>
      <c r="J96" s="2"/>
    </row>
    <row r="97" spans="6:10" ht="15">
      <c r="F97" s="5"/>
      <c r="G97" s="1"/>
      <c r="H97" s="2"/>
      <c r="I97" s="2"/>
      <c r="J97" s="2"/>
    </row>
    <row r="98" spans="6:10" ht="15">
      <c r="F98" s="5"/>
      <c r="G98" s="1"/>
      <c r="H98" s="2"/>
      <c r="I98" s="2"/>
      <c r="J98" s="2"/>
    </row>
    <row r="99" spans="6:10" ht="15">
      <c r="F99" s="5"/>
      <c r="G99" s="1"/>
      <c r="H99" s="2"/>
      <c r="I99" s="2"/>
      <c r="J99" s="2"/>
    </row>
    <row r="100" spans="6:10" ht="15">
      <c r="F100" s="5"/>
      <c r="G100" s="1"/>
      <c r="H100" s="2"/>
      <c r="I100" s="2"/>
      <c r="J100" s="2"/>
    </row>
    <row r="101" spans="6:10" ht="15">
      <c r="F101" s="5"/>
      <c r="G101" s="1"/>
      <c r="H101" s="2"/>
      <c r="I101" s="2"/>
      <c r="J101" s="2"/>
    </row>
    <row r="102" spans="6:10" ht="15">
      <c r="F102" s="5"/>
      <c r="G102" s="1"/>
      <c r="H102" s="2"/>
      <c r="I102" s="2"/>
      <c r="J102" s="2"/>
    </row>
    <row r="103" spans="6:10" ht="15">
      <c r="F103" s="5"/>
      <c r="G103" s="1"/>
      <c r="H103" s="2"/>
      <c r="I103" s="2"/>
      <c r="J103" s="2"/>
    </row>
    <row r="104" spans="6:10" ht="15">
      <c r="F104" s="5"/>
      <c r="G104" s="1"/>
      <c r="H104" s="2"/>
      <c r="I104" s="2"/>
      <c r="J104" s="2"/>
    </row>
    <row r="105" spans="6:10" ht="15">
      <c r="F105" s="5"/>
      <c r="G105" s="1"/>
      <c r="H105" s="2"/>
      <c r="I105" s="2"/>
      <c r="J105" s="2"/>
    </row>
    <row r="106" spans="6:10" ht="15">
      <c r="F106" s="5"/>
      <c r="G106" s="1"/>
      <c r="H106" s="2"/>
      <c r="I106" s="2"/>
      <c r="J106" s="2"/>
    </row>
    <row r="107" spans="6:10" ht="15">
      <c r="F107" s="5"/>
      <c r="G107" s="1"/>
      <c r="H107" s="2"/>
      <c r="I107" s="2"/>
      <c r="J107" s="2"/>
    </row>
    <row r="108" spans="6:10" ht="15">
      <c r="F108" s="5"/>
      <c r="G108" s="1"/>
      <c r="H108" s="2"/>
      <c r="I108" s="2"/>
      <c r="J108" s="2"/>
    </row>
    <row r="109" spans="6:10" ht="15">
      <c r="F109" s="5"/>
      <c r="G109" s="1"/>
      <c r="H109" s="2"/>
      <c r="I109" s="2"/>
      <c r="J109" s="2"/>
    </row>
    <row r="110" spans="6:10" ht="15">
      <c r="F110" s="5"/>
      <c r="G110" s="1"/>
      <c r="H110" s="2"/>
      <c r="I110" s="2"/>
      <c r="J110" s="2"/>
    </row>
    <row r="111" spans="6:10" ht="15">
      <c r="F111" s="5"/>
      <c r="G111" s="1"/>
      <c r="H111" s="2"/>
      <c r="I111" s="2"/>
      <c r="J111" s="2"/>
    </row>
    <row r="112" spans="6:10" ht="15">
      <c r="F112" s="5"/>
      <c r="G112" s="1"/>
      <c r="H112" s="2"/>
      <c r="I112" s="2"/>
      <c r="J112" s="2"/>
    </row>
    <row r="113" spans="6:10" ht="15">
      <c r="F113" s="5"/>
      <c r="G113" s="1"/>
      <c r="H113" s="2"/>
      <c r="I113" s="2"/>
      <c r="J113" s="2"/>
    </row>
    <row r="114" spans="6:10" ht="15">
      <c r="F114" s="5"/>
      <c r="G114" s="1"/>
      <c r="H114" s="2"/>
      <c r="I114" s="2"/>
      <c r="J114" s="2"/>
    </row>
    <row r="115" spans="6:10" ht="15">
      <c r="F115" s="5"/>
      <c r="G115" s="1"/>
      <c r="H115" s="2"/>
      <c r="I115" s="2"/>
      <c r="J115" s="2"/>
    </row>
    <row r="116" spans="6:10" ht="15">
      <c r="F116" s="5"/>
      <c r="G116" s="1"/>
      <c r="H116" s="2"/>
      <c r="I116" s="2"/>
      <c r="J116" s="2"/>
    </row>
    <row r="117" spans="6:10" ht="15">
      <c r="F117" s="5"/>
      <c r="G117" s="1"/>
      <c r="H117" s="2"/>
      <c r="I117" s="2"/>
      <c r="J117" s="2"/>
    </row>
    <row r="118" spans="6:10" ht="15">
      <c r="F118" s="5"/>
      <c r="G118" s="1"/>
      <c r="H118" s="2"/>
      <c r="I118" s="2"/>
      <c r="J118" s="2"/>
    </row>
    <row r="119" spans="6:10" ht="15">
      <c r="F119" s="5"/>
      <c r="G119" s="1"/>
      <c r="H119" s="2"/>
      <c r="I119" s="2"/>
      <c r="J119" s="2"/>
    </row>
    <row r="120" spans="6:10" ht="15">
      <c r="F120" s="5"/>
      <c r="G120" s="1"/>
      <c r="H120" s="2"/>
      <c r="I120" s="2"/>
      <c r="J120" s="2"/>
    </row>
    <row r="121" spans="6:10" ht="15">
      <c r="F121" s="5"/>
      <c r="G121" s="1"/>
      <c r="H121" s="2"/>
      <c r="I121" s="2"/>
      <c r="J121" s="2"/>
    </row>
    <row r="122" spans="6:10" ht="15">
      <c r="F122" s="5"/>
      <c r="G122" s="1"/>
      <c r="H122" s="2"/>
      <c r="I122" s="2"/>
      <c r="J122" s="2"/>
    </row>
    <row r="123" spans="6:10" ht="15">
      <c r="F123" s="5"/>
      <c r="G123" s="1"/>
      <c r="H123" s="2"/>
      <c r="I123" s="2"/>
      <c r="J123" s="2"/>
    </row>
    <row r="124" spans="6:10" ht="15">
      <c r="F124" s="5"/>
      <c r="G124" s="1"/>
      <c r="H124" s="2"/>
      <c r="I124" s="2"/>
      <c r="J124" s="2"/>
    </row>
    <row r="125" spans="6:10" ht="15">
      <c r="F125" s="5"/>
      <c r="G125" s="1"/>
      <c r="H125" s="2"/>
      <c r="I125" s="2"/>
      <c r="J125" s="2"/>
    </row>
    <row r="126" spans="6:10" ht="15">
      <c r="F126" s="5"/>
      <c r="G126" s="1"/>
      <c r="H126" s="2"/>
      <c r="I126" s="2"/>
      <c r="J126" s="2"/>
    </row>
    <row r="127" spans="6:10" ht="15">
      <c r="F127" s="5"/>
      <c r="G127" s="1"/>
      <c r="H127" s="2"/>
      <c r="I127" s="2"/>
      <c r="J127" s="2"/>
    </row>
    <row r="128" spans="6:10" ht="15">
      <c r="F128" s="5"/>
      <c r="G128" s="1"/>
      <c r="H128" s="2"/>
      <c r="I128" s="2"/>
      <c r="J128" s="2"/>
    </row>
    <row r="129" spans="6:10" ht="15">
      <c r="F129" s="5"/>
      <c r="G129" s="1"/>
      <c r="H129" s="2"/>
      <c r="I129" s="2"/>
      <c r="J129" s="2"/>
    </row>
    <row r="130" spans="6:10" ht="15">
      <c r="F130" s="5"/>
      <c r="G130" s="1"/>
      <c r="H130" s="2"/>
      <c r="I130" s="2"/>
      <c r="J130" s="2"/>
    </row>
    <row r="131" spans="6:10" ht="15">
      <c r="F131" s="5"/>
      <c r="G131" s="1"/>
      <c r="H131" s="2"/>
      <c r="I131" s="2"/>
      <c r="J131" s="2"/>
    </row>
    <row r="132" spans="6:10" ht="15">
      <c r="F132" s="5"/>
      <c r="G132" s="1"/>
      <c r="H132" s="2"/>
      <c r="I132" s="2"/>
      <c r="J132" s="2"/>
    </row>
    <row r="133" spans="6:10" ht="15">
      <c r="F133" s="5"/>
      <c r="G133" s="1"/>
      <c r="H133" s="2"/>
      <c r="I133" s="2"/>
      <c r="J133" s="2"/>
    </row>
    <row r="134" spans="6:10" ht="15">
      <c r="F134" s="5"/>
      <c r="G134" s="1"/>
      <c r="H134" s="2"/>
      <c r="I134" s="2"/>
      <c r="J134" s="2"/>
    </row>
  </sheetData>
  <printOptions/>
  <pageMargins left="0.75" right="0.75" top="1" bottom="1" header="0.5" footer="0.5"/>
  <pageSetup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showGridLines="0" workbookViewId="0" topLeftCell="A1">
      <selection activeCell="A2" sqref="A2"/>
    </sheetView>
  </sheetViews>
  <sheetFormatPr defaultColWidth="9.00390625" defaultRowHeight="15"/>
  <sheetData>
    <row r="1" ht="15">
      <c r="A1" t="s">
        <v>27</v>
      </c>
    </row>
    <row r="3" spans="1:2" ht="15">
      <c r="A3">
        <v>1</v>
      </c>
      <c r="B3" t="s">
        <v>28</v>
      </c>
    </row>
    <row r="4" spans="1:2" ht="15">
      <c r="A4">
        <v>2</v>
      </c>
      <c r="B4" t="s">
        <v>29</v>
      </c>
    </row>
    <row r="5" spans="1:2" ht="15">
      <c r="A5">
        <v>3</v>
      </c>
      <c r="B5" t="s">
        <v>30</v>
      </c>
    </row>
    <row r="6" spans="1:2" ht="15">
      <c r="A6">
        <v>4</v>
      </c>
      <c r="B6" t="s">
        <v>31</v>
      </c>
    </row>
    <row r="7" spans="1:2" ht="15">
      <c r="A7">
        <v>5</v>
      </c>
      <c r="B7" t="s">
        <v>32</v>
      </c>
    </row>
    <row r="8" spans="1:2" ht="15">
      <c r="A8">
        <v>6</v>
      </c>
      <c r="B8" t="s">
        <v>33</v>
      </c>
    </row>
    <row r="9" spans="1:2" ht="15">
      <c r="A9">
        <v>7</v>
      </c>
      <c r="B9" t="s">
        <v>34</v>
      </c>
    </row>
    <row r="10" spans="1:2" ht="15">
      <c r="A10">
        <v>8</v>
      </c>
      <c r="B10" t="s">
        <v>35</v>
      </c>
    </row>
    <row r="11" spans="1:2" ht="15">
      <c r="A11">
        <v>9</v>
      </c>
      <c r="B11" t="s">
        <v>36</v>
      </c>
    </row>
    <row r="12" spans="1:2" ht="15">
      <c r="A12">
        <v>10</v>
      </c>
      <c r="B12" t="s">
        <v>37</v>
      </c>
    </row>
    <row r="13" spans="1:2" ht="15">
      <c r="A13">
        <v>11</v>
      </c>
      <c r="B13" t="s">
        <v>38</v>
      </c>
    </row>
    <row r="14" spans="1:2" ht="15">
      <c r="A14">
        <v>12</v>
      </c>
      <c r="B14" t="s">
        <v>39</v>
      </c>
    </row>
    <row r="17" ht="15">
      <c r="A17" t="s">
        <v>40</v>
      </c>
    </row>
    <row r="18" ht="15">
      <c r="A18" t="s">
        <v>41</v>
      </c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4"/>
  <sheetViews>
    <sheetView workbookViewId="0" topLeftCell="A1">
      <selection activeCell="J1" sqref="J1"/>
    </sheetView>
  </sheetViews>
  <sheetFormatPr defaultColWidth="9.00390625" defaultRowHeight="15"/>
  <cols>
    <col min="1" max="1" width="12.25390625" style="0" customWidth="1"/>
    <col min="2" max="2" width="12.50390625" style="0" customWidth="1"/>
    <col min="3" max="3" width="9.875" style="0" customWidth="1"/>
    <col min="5" max="5" width="4.125" style="0" customWidth="1"/>
    <col min="6" max="6" width="6.125" style="0" customWidth="1"/>
    <col min="7" max="7" width="4.625" style="0" customWidth="1"/>
    <col min="8" max="8" width="4.875" style="0" customWidth="1"/>
    <col min="9" max="9" width="4.75390625" style="0" customWidth="1"/>
    <col min="10" max="10" width="4.875" style="0" customWidth="1"/>
    <col min="11" max="11" width="4.75390625" style="0" customWidth="1"/>
  </cols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8" spans="5:60" ht="15">
      <c r="E8" s="23"/>
      <c r="F8" s="23" t="s">
        <v>49</v>
      </c>
      <c r="G8" s="23"/>
      <c r="H8" s="23"/>
      <c r="I8" s="23"/>
      <c r="J8" s="23"/>
      <c r="K8" s="23" t="s">
        <v>50</v>
      </c>
      <c r="L8" s="23"/>
      <c r="M8" s="23"/>
      <c r="N8" s="23"/>
      <c r="O8" s="23"/>
      <c r="P8" s="23" t="s">
        <v>51</v>
      </c>
      <c r="Q8" s="23"/>
      <c r="R8" s="23"/>
      <c r="S8" s="23"/>
      <c r="T8" s="23"/>
      <c r="U8" s="23" t="s">
        <v>52</v>
      </c>
      <c r="V8" s="23"/>
      <c r="W8" s="23"/>
      <c r="X8" s="23"/>
      <c r="Y8" s="23"/>
      <c r="Z8" s="23" t="s">
        <v>50</v>
      </c>
      <c r="AA8" s="23"/>
      <c r="AB8" s="23"/>
      <c r="AC8" s="23"/>
      <c r="AD8" s="23"/>
      <c r="AE8" s="23" t="s">
        <v>51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</row>
    <row r="9" spans="5:60" ht="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</row>
    <row r="10" spans="1:60" ht="15.75" thickBot="1">
      <c r="A10" t="s">
        <v>11</v>
      </c>
      <c r="B10" s="18" t="s">
        <v>53</v>
      </c>
      <c r="C10" s="18" t="s">
        <v>54</v>
      </c>
      <c r="D10" s="18"/>
      <c r="E10" s="1"/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14</v>
      </c>
      <c r="Q10" s="2" t="s">
        <v>15</v>
      </c>
      <c r="R10" s="2" t="s">
        <v>16</v>
      </c>
      <c r="S10" s="2" t="s">
        <v>17</v>
      </c>
      <c r="T10" s="2" t="s">
        <v>18</v>
      </c>
      <c r="U10" s="2" t="s">
        <v>14</v>
      </c>
      <c r="V10" s="2" t="s">
        <v>15</v>
      </c>
      <c r="W10" s="2" t="s">
        <v>16</v>
      </c>
      <c r="X10" s="2" t="s">
        <v>17</v>
      </c>
      <c r="Y10" s="2" t="s">
        <v>18</v>
      </c>
      <c r="Z10" s="2" t="s">
        <v>14</v>
      </c>
      <c r="AA10" s="2" t="s">
        <v>15</v>
      </c>
      <c r="AB10" s="2" t="s">
        <v>16</v>
      </c>
      <c r="AC10" s="2" t="s">
        <v>17</v>
      </c>
      <c r="AD10" s="2" t="s">
        <v>18</v>
      </c>
      <c r="AE10" s="2" t="s">
        <v>14</v>
      </c>
      <c r="AF10" s="2" t="s">
        <v>15</v>
      </c>
      <c r="AG10" s="2" t="s">
        <v>16</v>
      </c>
      <c r="AH10" s="2" t="s">
        <v>17</v>
      </c>
      <c r="AI10" s="2" t="s">
        <v>18</v>
      </c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60" ht="16.5" thickBot="1" thickTop="1">
      <c r="A11" s="19">
        <v>1</v>
      </c>
      <c r="B11" s="20">
        <v>1</v>
      </c>
      <c r="C11" s="20">
        <v>0</v>
      </c>
      <c r="D11" s="18"/>
      <c r="E11" s="1"/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f aca="true" t="shared" si="0" ref="K11:K16">F11*$B11</f>
        <v>1</v>
      </c>
      <c r="L11" s="2">
        <f aca="true" t="shared" si="1" ref="L11:O16">G11*$B11</f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P11" s="2">
        <f aca="true" t="shared" si="2" ref="P11:P16">F11*$C11</f>
        <v>0</v>
      </c>
      <c r="Q11" s="2">
        <f aca="true" t="shared" si="3" ref="Q11:T16">G11*$C11</f>
        <v>0</v>
      </c>
      <c r="R11" s="2">
        <f t="shared" si="3"/>
        <v>0</v>
      </c>
      <c r="S11" s="2">
        <f t="shared" si="3"/>
        <v>0</v>
      </c>
      <c r="T11" s="2">
        <f t="shared" si="3"/>
        <v>0</v>
      </c>
      <c r="U11" s="2">
        <v>0</v>
      </c>
      <c r="V11" s="2">
        <v>0</v>
      </c>
      <c r="W11" s="2">
        <v>0</v>
      </c>
      <c r="X11" s="2">
        <v>1</v>
      </c>
      <c r="Y11" s="2">
        <v>1</v>
      </c>
      <c r="Z11" s="23">
        <f aca="true" t="shared" si="4" ref="Z11:AD16">$B11*U11</f>
        <v>0</v>
      </c>
      <c r="AA11" s="23">
        <f t="shared" si="4"/>
        <v>0</v>
      </c>
      <c r="AB11" s="23">
        <f t="shared" si="4"/>
        <v>0</v>
      </c>
      <c r="AC11" s="23">
        <f t="shared" si="4"/>
        <v>1</v>
      </c>
      <c r="AD11" s="23">
        <f t="shared" si="4"/>
        <v>1</v>
      </c>
      <c r="AE11" s="23">
        <f aca="true" t="shared" si="5" ref="AE11:AI16">$C11*U11</f>
        <v>0</v>
      </c>
      <c r="AF11" s="23">
        <f t="shared" si="5"/>
        <v>0</v>
      </c>
      <c r="AG11" s="23">
        <f t="shared" si="5"/>
        <v>0</v>
      </c>
      <c r="AH11" s="23">
        <f t="shared" si="5"/>
        <v>0</v>
      </c>
      <c r="AI11" s="23">
        <f t="shared" si="5"/>
        <v>0</v>
      </c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1:60" ht="16.5" thickBot="1" thickTop="1">
      <c r="A12" s="19">
        <v>2</v>
      </c>
      <c r="B12" s="20">
        <v>0</v>
      </c>
      <c r="C12" s="20">
        <v>1</v>
      </c>
      <c r="D12" s="18"/>
      <c r="E12" s="1"/>
      <c r="F12" s="2">
        <v>0.25</v>
      </c>
      <c r="G12" s="2">
        <v>0.75</v>
      </c>
      <c r="H12" s="2">
        <v>0</v>
      </c>
      <c r="I12" s="2">
        <v>0</v>
      </c>
      <c r="J12" s="2">
        <v>0</v>
      </c>
      <c r="K12" s="2">
        <f t="shared" si="0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P12" s="2">
        <f t="shared" si="2"/>
        <v>0.25</v>
      </c>
      <c r="Q12" s="2">
        <f t="shared" si="3"/>
        <v>0.75</v>
      </c>
      <c r="R12" s="2">
        <f t="shared" si="3"/>
        <v>0</v>
      </c>
      <c r="S12" s="2">
        <f t="shared" si="3"/>
        <v>0</v>
      </c>
      <c r="T12" s="2">
        <f t="shared" si="3"/>
        <v>0</v>
      </c>
      <c r="U12" s="2">
        <v>0</v>
      </c>
      <c r="V12" s="2">
        <v>0</v>
      </c>
      <c r="W12" s="2">
        <v>1</v>
      </c>
      <c r="X12" s="2">
        <v>1</v>
      </c>
      <c r="Y12" s="2"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5"/>
        <v>0</v>
      </c>
      <c r="AF12" s="23">
        <f t="shared" si="5"/>
        <v>0</v>
      </c>
      <c r="AG12" s="23">
        <f t="shared" si="5"/>
        <v>1</v>
      </c>
      <c r="AH12" s="23">
        <f t="shared" si="5"/>
        <v>1</v>
      </c>
      <c r="AI12" s="23">
        <f t="shared" si="5"/>
        <v>0</v>
      </c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1:60" ht="16.5" thickBot="1" thickTop="1">
      <c r="A13" s="19">
        <v>3</v>
      </c>
      <c r="B13" s="20">
        <v>1</v>
      </c>
      <c r="C13" s="20">
        <v>0</v>
      </c>
      <c r="D13" s="18"/>
      <c r="E13" s="1"/>
      <c r="F13" s="2">
        <v>0.25</v>
      </c>
      <c r="G13" s="2">
        <v>0.75</v>
      </c>
      <c r="H13" s="2">
        <v>0</v>
      </c>
      <c r="I13" s="2">
        <v>0</v>
      </c>
      <c r="J13" s="2">
        <v>0</v>
      </c>
      <c r="K13" s="2">
        <f t="shared" si="0"/>
        <v>0.25</v>
      </c>
      <c r="L13" s="2">
        <f t="shared" si="1"/>
        <v>0.75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2">
        <f t="shared" si="2"/>
        <v>0</v>
      </c>
      <c r="Q13" s="2">
        <f t="shared" si="3"/>
        <v>0</v>
      </c>
      <c r="R13" s="2">
        <f t="shared" si="3"/>
        <v>0</v>
      </c>
      <c r="S13" s="2">
        <f t="shared" si="3"/>
        <v>0</v>
      </c>
      <c r="T13" s="2">
        <f t="shared" si="3"/>
        <v>0</v>
      </c>
      <c r="U13" s="2">
        <v>0</v>
      </c>
      <c r="V13" s="2">
        <v>0</v>
      </c>
      <c r="W13" s="2">
        <v>1</v>
      </c>
      <c r="X13" s="2">
        <v>0</v>
      </c>
      <c r="Y13" s="2">
        <v>1</v>
      </c>
      <c r="Z13" s="23">
        <f t="shared" si="4"/>
        <v>0</v>
      </c>
      <c r="AA13" s="23">
        <f t="shared" si="4"/>
        <v>0</v>
      </c>
      <c r="AB13" s="23">
        <f t="shared" si="4"/>
        <v>1</v>
      </c>
      <c r="AC13" s="23">
        <f t="shared" si="4"/>
        <v>0</v>
      </c>
      <c r="AD13" s="23">
        <f t="shared" si="4"/>
        <v>1</v>
      </c>
      <c r="AE13" s="23">
        <f t="shared" si="5"/>
        <v>0</v>
      </c>
      <c r="AF13" s="23">
        <f t="shared" si="5"/>
        <v>0</v>
      </c>
      <c r="AG13" s="23">
        <f t="shared" si="5"/>
        <v>0</v>
      </c>
      <c r="AH13" s="23">
        <f t="shared" si="5"/>
        <v>0</v>
      </c>
      <c r="AI13" s="23">
        <f t="shared" si="5"/>
        <v>0</v>
      </c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0" ht="16.5" thickBot="1" thickTop="1">
      <c r="A14" s="19">
        <v>4</v>
      </c>
      <c r="B14" s="20">
        <v>0</v>
      </c>
      <c r="C14" s="20">
        <v>1</v>
      </c>
      <c r="D14" s="18"/>
      <c r="E14" s="1"/>
      <c r="F14" s="2">
        <v>0.25</v>
      </c>
      <c r="G14" s="2">
        <v>0.75</v>
      </c>
      <c r="H14" s="2">
        <v>0</v>
      </c>
      <c r="I14" s="2">
        <v>0</v>
      </c>
      <c r="J14" s="2">
        <v>0</v>
      </c>
      <c r="K14" s="2">
        <f t="shared" si="0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  <c r="O14" s="2">
        <f t="shared" si="1"/>
        <v>0</v>
      </c>
      <c r="P14" s="2">
        <f t="shared" si="2"/>
        <v>0.25</v>
      </c>
      <c r="Q14" s="2">
        <f t="shared" si="3"/>
        <v>0.75</v>
      </c>
      <c r="R14" s="2">
        <f t="shared" si="3"/>
        <v>0</v>
      </c>
      <c r="S14" s="2">
        <f t="shared" si="3"/>
        <v>0</v>
      </c>
      <c r="T14" s="2">
        <f t="shared" si="3"/>
        <v>0</v>
      </c>
      <c r="U14" s="2">
        <v>0</v>
      </c>
      <c r="V14" s="2">
        <v>0</v>
      </c>
      <c r="W14" s="2">
        <v>1</v>
      </c>
      <c r="X14" s="2">
        <v>1</v>
      </c>
      <c r="Y14" s="2">
        <v>0</v>
      </c>
      <c r="Z14" s="23">
        <f t="shared" si="4"/>
        <v>0</v>
      </c>
      <c r="AA14" s="23">
        <f t="shared" si="4"/>
        <v>0</v>
      </c>
      <c r="AB14" s="23">
        <f t="shared" si="4"/>
        <v>0</v>
      </c>
      <c r="AC14" s="23">
        <f t="shared" si="4"/>
        <v>0</v>
      </c>
      <c r="AD14" s="23">
        <f t="shared" si="4"/>
        <v>0</v>
      </c>
      <c r="AE14" s="23">
        <f t="shared" si="5"/>
        <v>0</v>
      </c>
      <c r="AF14" s="23">
        <f t="shared" si="5"/>
        <v>0</v>
      </c>
      <c r="AG14" s="23">
        <f t="shared" si="5"/>
        <v>1</v>
      </c>
      <c r="AH14" s="23">
        <f t="shared" si="5"/>
        <v>1</v>
      </c>
      <c r="AI14" s="23">
        <f t="shared" si="5"/>
        <v>0</v>
      </c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1:60" ht="16.5" thickBot="1" thickTop="1">
      <c r="A15" s="19">
        <v>5</v>
      </c>
      <c r="B15" s="20">
        <v>1</v>
      </c>
      <c r="C15" s="20">
        <v>0</v>
      </c>
      <c r="D15" s="18"/>
      <c r="E15" s="1"/>
      <c r="F15" s="2">
        <v>0.25</v>
      </c>
      <c r="G15" s="2">
        <v>0.75</v>
      </c>
      <c r="H15" s="2">
        <v>0</v>
      </c>
      <c r="I15" s="2">
        <v>0</v>
      </c>
      <c r="J15" s="2">
        <v>0</v>
      </c>
      <c r="K15" s="2">
        <f t="shared" si="0"/>
        <v>0.25</v>
      </c>
      <c r="L15" s="2">
        <f t="shared" si="1"/>
        <v>0.75</v>
      </c>
      <c r="M15" s="2">
        <f t="shared" si="1"/>
        <v>0</v>
      </c>
      <c r="N15" s="2">
        <f t="shared" si="1"/>
        <v>0</v>
      </c>
      <c r="O15" s="2">
        <f t="shared" si="1"/>
        <v>0</v>
      </c>
      <c r="P15" s="2">
        <f t="shared" si="2"/>
        <v>0</v>
      </c>
      <c r="Q15" s="2">
        <f t="shared" si="3"/>
        <v>0</v>
      </c>
      <c r="R15" s="2">
        <f t="shared" si="3"/>
        <v>0</v>
      </c>
      <c r="S15" s="2">
        <f t="shared" si="3"/>
        <v>0</v>
      </c>
      <c r="T15" s="2">
        <f t="shared" si="3"/>
        <v>0</v>
      </c>
      <c r="U15" s="2">
        <v>0</v>
      </c>
      <c r="V15" s="2">
        <v>0</v>
      </c>
      <c r="W15" s="2">
        <v>1</v>
      </c>
      <c r="X15" s="2">
        <v>0</v>
      </c>
      <c r="Y15" s="2">
        <v>1</v>
      </c>
      <c r="Z15" s="23">
        <f t="shared" si="4"/>
        <v>0</v>
      </c>
      <c r="AA15" s="23">
        <f t="shared" si="4"/>
        <v>0</v>
      </c>
      <c r="AB15" s="23">
        <f t="shared" si="4"/>
        <v>1</v>
      </c>
      <c r="AC15" s="23">
        <f t="shared" si="4"/>
        <v>0</v>
      </c>
      <c r="AD15" s="23">
        <f t="shared" si="4"/>
        <v>1</v>
      </c>
      <c r="AE15" s="23">
        <f t="shared" si="5"/>
        <v>0</v>
      </c>
      <c r="AF15" s="23">
        <f t="shared" si="5"/>
        <v>0</v>
      </c>
      <c r="AG15" s="23">
        <f t="shared" si="5"/>
        <v>0</v>
      </c>
      <c r="AH15" s="23">
        <f t="shared" si="5"/>
        <v>0</v>
      </c>
      <c r="AI15" s="23">
        <f t="shared" si="5"/>
        <v>0</v>
      </c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</row>
    <row r="16" spans="1:60" ht="16.5" thickBot="1" thickTop="1">
      <c r="A16" s="19">
        <v>6</v>
      </c>
      <c r="B16" s="20">
        <v>1</v>
      </c>
      <c r="C16" s="20">
        <v>0</v>
      </c>
      <c r="D16" s="18"/>
      <c r="E16" s="1"/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1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2"/>
        <v>0</v>
      </c>
      <c r="Q16" s="2">
        <f t="shared" si="3"/>
        <v>0</v>
      </c>
      <c r="R16" s="2">
        <f t="shared" si="3"/>
        <v>0</v>
      </c>
      <c r="S16" s="2">
        <f t="shared" si="3"/>
        <v>0</v>
      </c>
      <c r="T16" s="2">
        <f t="shared" si="3"/>
        <v>0</v>
      </c>
      <c r="U16" s="2">
        <v>0</v>
      </c>
      <c r="V16" s="2">
        <v>0</v>
      </c>
      <c r="W16" s="2">
        <v>0</v>
      </c>
      <c r="X16" s="2">
        <v>1</v>
      </c>
      <c r="Y16" s="2">
        <v>1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 t="shared" si="4"/>
        <v>1</v>
      </c>
      <c r="AD16" s="23">
        <f t="shared" si="4"/>
        <v>1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1:60" ht="15.75" thickTop="1">
      <c r="A17" s="19"/>
      <c r="B17" s="21"/>
      <c r="C17" s="22"/>
      <c r="D17" s="18"/>
      <c r="E17" s="23"/>
      <c r="F17" s="1"/>
      <c r="G17" s="1"/>
      <c r="H17" s="2"/>
      <c r="I17" s="2"/>
      <c r="J17" s="2"/>
      <c r="K17" s="2">
        <f aca="true" t="shared" si="6" ref="K17:T17">SUM(K11:K16)</f>
        <v>2.5</v>
      </c>
      <c r="L17" s="2">
        <f t="shared" si="6"/>
        <v>1.5</v>
      </c>
      <c r="M17" s="2">
        <f t="shared" si="6"/>
        <v>0</v>
      </c>
      <c r="N17" s="2">
        <f t="shared" si="6"/>
        <v>0</v>
      </c>
      <c r="O17" s="2">
        <f t="shared" si="6"/>
        <v>0</v>
      </c>
      <c r="P17" s="2">
        <f t="shared" si="6"/>
        <v>0.5</v>
      </c>
      <c r="Q17" s="2">
        <f t="shared" si="6"/>
        <v>1.5</v>
      </c>
      <c r="R17" s="2">
        <f t="shared" si="6"/>
        <v>0</v>
      </c>
      <c r="S17" s="2">
        <f t="shared" si="6"/>
        <v>0</v>
      </c>
      <c r="T17" s="2">
        <f t="shared" si="6"/>
        <v>0</v>
      </c>
      <c r="U17" s="23"/>
      <c r="V17" s="23"/>
      <c r="W17" s="23"/>
      <c r="X17" s="23"/>
      <c r="Y17" s="23"/>
      <c r="Z17" s="23">
        <f aca="true" t="shared" si="7" ref="Z17:AI17">SUM(Z11:Z16)</f>
        <v>0</v>
      </c>
      <c r="AA17" s="23">
        <f t="shared" si="7"/>
        <v>0</v>
      </c>
      <c r="AB17" s="23">
        <f t="shared" si="7"/>
        <v>2</v>
      </c>
      <c r="AC17" s="23">
        <f t="shared" si="7"/>
        <v>2</v>
      </c>
      <c r="AD17" s="23">
        <f t="shared" si="7"/>
        <v>4</v>
      </c>
      <c r="AE17" s="23">
        <f t="shared" si="7"/>
        <v>0</v>
      </c>
      <c r="AF17" s="23">
        <f t="shared" si="7"/>
        <v>0</v>
      </c>
      <c r="AG17" s="23">
        <f t="shared" si="7"/>
        <v>2</v>
      </c>
      <c r="AH17" s="23">
        <f t="shared" si="7"/>
        <v>2</v>
      </c>
      <c r="AI17" s="23">
        <f t="shared" si="7"/>
        <v>0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</row>
    <row r="18" spans="3:60" ht="15">
      <c r="C18" s="26" t="s">
        <v>19</v>
      </c>
      <c r="D18" s="28" t="s">
        <v>22</v>
      </c>
      <c r="E18" s="7"/>
      <c r="F18" s="7"/>
      <c r="G18" s="7"/>
      <c r="H18" s="5"/>
      <c r="I18" s="7"/>
      <c r="J18" s="6"/>
      <c r="K18" s="6"/>
      <c r="N18" s="2"/>
      <c r="O18" s="2"/>
      <c r="P18" s="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</row>
    <row r="19" spans="3:60" ht="15">
      <c r="C19" s="26" t="s">
        <v>55</v>
      </c>
      <c r="D19" s="29">
        <f>K17</f>
        <v>2.5</v>
      </c>
      <c r="E19" s="7" t="s">
        <v>56</v>
      </c>
      <c r="F19" s="11">
        <f>P17</f>
        <v>0.5</v>
      </c>
      <c r="G19" s="7" t="s">
        <v>57</v>
      </c>
      <c r="H19" s="6">
        <f>Z17</f>
        <v>0</v>
      </c>
      <c r="I19" s="7" t="s">
        <v>58</v>
      </c>
      <c r="J19" s="6">
        <f>AE17</f>
        <v>0</v>
      </c>
      <c r="K19" s="7" t="s">
        <v>59</v>
      </c>
      <c r="N19" s="2"/>
      <c r="O19" s="2"/>
      <c r="P19" s="2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3:60" ht="15">
      <c r="C20" s="26" t="s">
        <v>60</v>
      </c>
      <c r="D20" s="29">
        <f>L17</f>
        <v>1.5</v>
      </c>
      <c r="E20" s="7" t="s">
        <v>56</v>
      </c>
      <c r="F20" s="11">
        <f>Q17</f>
        <v>1.5</v>
      </c>
      <c r="G20" s="7" t="s">
        <v>57</v>
      </c>
      <c r="H20" s="6">
        <f>AA17</f>
        <v>0</v>
      </c>
      <c r="I20" s="7" t="s">
        <v>58</v>
      </c>
      <c r="J20" s="6">
        <f>AF17</f>
        <v>0</v>
      </c>
      <c r="K20" s="7" t="s">
        <v>59</v>
      </c>
      <c r="N20" s="2"/>
      <c r="O20" s="2"/>
      <c r="P20" s="2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3:60" ht="15">
      <c r="C21" s="26" t="s">
        <v>16</v>
      </c>
      <c r="D21" s="29">
        <f>M17</f>
        <v>0</v>
      </c>
      <c r="E21" s="7" t="s">
        <v>56</v>
      </c>
      <c r="F21" s="11">
        <f>R17</f>
        <v>0</v>
      </c>
      <c r="G21" s="7" t="s">
        <v>57</v>
      </c>
      <c r="H21" s="6">
        <f>AB17</f>
        <v>2</v>
      </c>
      <c r="I21" s="7" t="s">
        <v>58</v>
      </c>
      <c r="J21" s="6">
        <f>AG17</f>
        <v>2</v>
      </c>
      <c r="K21" s="7" t="s">
        <v>59</v>
      </c>
      <c r="N21" s="2"/>
      <c r="O21" s="2"/>
      <c r="P21" s="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3:60" ht="15">
      <c r="C22" s="26" t="s">
        <v>17</v>
      </c>
      <c r="D22" s="29">
        <f>N17</f>
        <v>0</v>
      </c>
      <c r="E22" s="7" t="s">
        <v>56</v>
      </c>
      <c r="F22" s="11">
        <f>S17</f>
        <v>0</v>
      </c>
      <c r="G22" s="7" t="s">
        <v>57</v>
      </c>
      <c r="H22" s="6">
        <f>AC17</f>
        <v>2</v>
      </c>
      <c r="I22" s="7" t="s">
        <v>58</v>
      </c>
      <c r="J22" s="6">
        <f>AH17</f>
        <v>2</v>
      </c>
      <c r="K22" s="7" t="s">
        <v>59</v>
      </c>
      <c r="N22" s="2"/>
      <c r="O22" s="2"/>
      <c r="P22" s="2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3:60" ht="15">
      <c r="C23" s="26" t="s">
        <v>18</v>
      </c>
      <c r="D23" s="29">
        <f>O17</f>
        <v>0</v>
      </c>
      <c r="E23" s="7" t="s">
        <v>56</v>
      </c>
      <c r="F23" s="11">
        <f>T17</f>
        <v>0</v>
      </c>
      <c r="G23" s="7" t="s">
        <v>57</v>
      </c>
      <c r="H23" s="11">
        <f>AD17</f>
        <v>4</v>
      </c>
      <c r="I23" s="7" t="s">
        <v>58</v>
      </c>
      <c r="J23" s="7">
        <f>AI17</f>
        <v>0</v>
      </c>
      <c r="K23" s="7" t="s">
        <v>59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5" spans="1:2" ht="15">
      <c r="A25" t="s">
        <v>61</v>
      </c>
      <c r="B25">
        <f>10000-250*$O$31</f>
        <v>8000</v>
      </c>
    </row>
    <row r="26" spans="1:2" ht="15">
      <c r="A26" t="s">
        <v>62</v>
      </c>
      <c r="B26">
        <f>10000-250*$O$32</f>
        <v>5000</v>
      </c>
    </row>
    <row r="27" spans="1:2" ht="15">
      <c r="A27" t="s">
        <v>63</v>
      </c>
      <c r="B27">
        <f>4000-100*$O$33</f>
        <v>0</v>
      </c>
    </row>
    <row r="28" spans="1:2" ht="15">
      <c r="A28" t="s">
        <v>64</v>
      </c>
      <c r="B28">
        <f>4000-100*$O$34</f>
        <v>0</v>
      </c>
    </row>
    <row r="30" spans="1:2" ht="16.5">
      <c r="A30" s="19" t="s">
        <v>19</v>
      </c>
      <c r="B30" s="25" t="s">
        <v>65</v>
      </c>
    </row>
    <row r="31" spans="1:15" ht="15">
      <c r="A31" s="26" t="s">
        <v>55</v>
      </c>
      <c r="B31" s="27">
        <f>K$17*$B$25+P$17*$B$26+Z$17*$B$27+AE$17*$B$28</f>
        <v>22500</v>
      </c>
      <c r="C31" s="5"/>
      <c r="O31" s="24">
        <v>8</v>
      </c>
    </row>
    <row r="32" spans="1:15" ht="15">
      <c r="A32" s="26" t="s">
        <v>60</v>
      </c>
      <c r="B32" s="27">
        <f>L$17*$B$25+Q$17*$B$26+AA$17*$B$27+AF$17*$B$28</f>
        <v>19500</v>
      </c>
      <c r="O32" s="24">
        <v>20</v>
      </c>
    </row>
    <row r="33" spans="1:15" ht="15">
      <c r="A33" s="26" t="s">
        <v>16</v>
      </c>
      <c r="B33" s="27">
        <f>M$17*$B$25+R$17*$B$26+AB$17*$B$27+AG$17*$B$28</f>
        <v>0</v>
      </c>
      <c r="O33" s="24">
        <v>40</v>
      </c>
    </row>
    <row r="34" spans="1:15" ht="15">
      <c r="A34" s="26" t="s">
        <v>17</v>
      </c>
      <c r="B34" s="27">
        <f>N$17*$B$25+S$17*$B$26+AC$17*$B$27+AH$17*$B$28</f>
        <v>0</v>
      </c>
      <c r="O34" s="24">
        <v>40</v>
      </c>
    </row>
    <row r="35" spans="1:2" ht="15">
      <c r="A35" s="26" t="s">
        <v>18</v>
      </c>
      <c r="B35" s="27">
        <f>O$17*$B$25+T$17*$B$26+AD$17*$B$27+AI$17*$B$28</f>
        <v>0</v>
      </c>
    </row>
    <row r="44" spans="5:11" ht="15">
      <c r="E44" t="s">
        <v>66</v>
      </c>
      <c r="G44" t="s">
        <v>57</v>
      </c>
      <c r="I44" t="s">
        <v>67</v>
      </c>
      <c r="K44" t="s">
        <v>59</v>
      </c>
    </row>
  </sheetData>
  <sheetProtection sheet="1" objects="1" scenarios="1"/>
  <printOptions/>
  <pageMargins left="0.75" right="0.75" top="1" bottom="1" header="0.5" footer="0.5"/>
  <pageSetup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Wellesley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Flick Coleman</dc:creator>
  <cp:keywords/>
  <dc:description/>
  <cp:lastModifiedBy>William Coleman</cp:lastModifiedBy>
  <dcterms:created xsi:type="dcterms:W3CDTF">1998-02-08T07:17:57Z</dcterms:created>
  <dcterms:modified xsi:type="dcterms:W3CDTF">2003-02-23T02:14:23Z</dcterms:modified>
  <cp:category/>
  <cp:version/>
  <cp:contentType/>
  <cp:contentStatus/>
</cp:coreProperties>
</file>